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<sst xmlns="http://schemas.openxmlformats.org/spreadsheetml/2006/main" count="249" uniqueCount="201">
  <si>
    <t>Uzsk. dim. kods</t>
  </si>
  <si>
    <t>23</t>
  </si>
  <si>
    <t>75</t>
  </si>
  <si>
    <t>66</t>
  </si>
  <si>
    <t>21</t>
  </si>
  <si>
    <t>24</t>
  </si>
  <si>
    <t>26</t>
  </si>
  <si>
    <t>50</t>
  </si>
  <si>
    <t>57</t>
  </si>
  <si>
    <t>63</t>
  </si>
  <si>
    <t>40</t>
  </si>
  <si>
    <t>05</t>
  </si>
  <si>
    <t>47</t>
  </si>
  <si>
    <t>43</t>
  </si>
  <si>
    <t>51</t>
  </si>
  <si>
    <t>45</t>
  </si>
  <si>
    <t>36</t>
  </si>
  <si>
    <t>11</t>
  </si>
  <si>
    <t>13</t>
  </si>
  <si>
    <t>14</t>
  </si>
  <si>
    <t>17</t>
  </si>
  <si>
    <t>30</t>
  </si>
  <si>
    <t>41</t>
  </si>
  <si>
    <t>62</t>
  </si>
  <si>
    <t>77</t>
  </si>
  <si>
    <t>78</t>
  </si>
  <si>
    <t>15</t>
  </si>
  <si>
    <t>18</t>
  </si>
  <si>
    <t>02</t>
  </si>
  <si>
    <t>25</t>
  </si>
  <si>
    <t>16</t>
  </si>
  <si>
    <t>52</t>
  </si>
  <si>
    <t>19.2</t>
  </si>
  <si>
    <t>22.1</t>
  </si>
  <si>
    <t>06</t>
  </si>
  <si>
    <t>19.1</t>
  </si>
  <si>
    <t>19</t>
  </si>
  <si>
    <t>39</t>
  </si>
  <si>
    <t>12</t>
  </si>
  <si>
    <t>09</t>
  </si>
  <si>
    <t>38</t>
  </si>
  <si>
    <t>01</t>
  </si>
  <si>
    <t>08</t>
  </si>
  <si>
    <t>04</t>
  </si>
  <si>
    <t>44</t>
  </si>
  <si>
    <t>94</t>
  </si>
  <si>
    <t>Uzsk. dim. nosaukums</t>
  </si>
  <si>
    <t>skolēnu autobuss</t>
  </si>
  <si>
    <t>darba drošiba, aizsardzība</t>
  </si>
  <si>
    <t>soc.dien.asistenti</t>
  </si>
  <si>
    <t>būvvalde</t>
  </si>
  <si>
    <t>skolēnu biļetes</t>
  </si>
  <si>
    <t>aizņēm.% un apkalpošanas maksas maksājum</t>
  </si>
  <si>
    <t>APSDpašvaldībās NVA līdzekļi</t>
  </si>
  <si>
    <t>MD kolektīvu vadītājiem</t>
  </si>
  <si>
    <t>Vadība izglītības funkciju nodrošināšani</t>
  </si>
  <si>
    <t>APSDpašvaldībās pašvaldības līdzekļi</t>
  </si>
  <si>
    <t>pirts</t>
  </si>
  <si>
    <t>Bāriņtiesa</t>
  </si>
  <si>
    <t>sociālais dienests</t>
  </si>
  <si>
    <t>Līdzekļi nepar.gad.</t>
  </si>
  <si>
    <t>Albalsts mazo un vidējo uzņēmumu attīstības veicināšanai</t>
  </si>
  <si>
    <t>pab.ģimenēm ar bērniem</t>
  </si>
  <si>
    <t>ūdens apgāde</t>
  </si>
  <si>
    <t>atkritumu apsaimniekošana</t>
  </si>
  <si>
    <t>parks</t>
  </si>
  <si>
    <t>MMS pedagogi pašvald</t>
  </si>
  <si>
    <t>sports</t>
  </si>
  <si>
    <t>deputāti</t>
  </si>
  <si>
    <t>Tūrisms</t>
  </si>
  <si>
    <t>veļas māja</t>
  </si>
  <si>
    <t>klientu apkalpošanas centrs</t>
  </si>
  <si>
    <t>MMS mērķdotācijas</t>
  </si>
  <si>
    <t>vidusskola mērķdotāc</t>
  </si>
  <si>
    <t>5.-6.gadīgo m/d pedagogiem</t>
  </si>
  <si>
    <t>aizņēmuma atmaksa</t>
  </si>
  <si>
    <t>MMS pašvaldības fins</t>
  </si>
  <si>
    <t>kapsētas</t>
  </si>
  <si>
    <t>vidussk. proj."Atbalsts izglītojamo individuālo kompetenču attīstībai"</t>
  </si>
  <si>
    <t>autoceļu uzturēšana no pamatbudžeta</t>
  </si>
  <si>
    <t>bibliotēka</t>
  </si>
  <si>
    <t>Baltinavas v-sk. pirmskolas izglītība</t>
  </si>
  <si>
    <t>vidusskola pāsvaldīb</t>
  </si>
  <si>
    <t>pab.ārkārtas siruācijās+nevērtētie pab.</t>
  </si>
  <si>
    <t>kultūras pasākumi</t>
  </si>
  <si>
    <t>kultūras nams</t>
  </si>
  <si>
    <t>Soc.pabalsti</t>
  </si>
  <si>
    <t>NOVADS</t>
  </si>
  <si>
    <t>muzejs</t>
  </si>
  <si>
    <t>tranf.starp pašv par izgl.pakalpoj.</t>
  </si>
  <si>
    <t>kanalizācijas izdev.</t>
  </si>
  <si>
    <t>proj."Dzīvo aktīvs Baltinavā"</t>
  </si>
  <si>
    <t>Kultūra</t>
  </si>
  <si>
    <t>Funkc. kat. kods</t>
  </si>
  <si>
    <t>09.600</t>
  </si>
  <si>
    <t>03.200</t>
  </si>
  <si>
    <t>10.700</t>
  </si>
  <si>
    <t>04.400</t>
  </si>
  <si>
    <t>01.700</t>
  </si>
  <si>
    <t>04.100</t>
  </si>
  <si>
    <t>08.200</t>
  </si>
  <si>
    <t>09.800</t>
  </si>
  <si>
    <t>06.300</t>
  </si>
  <si>
    <t>10.400</t>
  </si>
  <si>
    <t>01.100</t>
  </si>
  <si>
    <t>10.900</t>
  </si>
  <si>
    <t>01.800</t>
  </si>
  <si>
    <t>04.500</t>
  </si>
  <si>
    <t>09.100</t>
  </si>
  <si>
    <t>05.100</t>
  </si>
  <si>
    <t>05.600</t>
  </si>
  <si>
    <t>09.510</t>
  </si>
  <si>
    <t>08.100</t>
  </si>
  <si>
    <t>04.700</t>
  </si>
  <si>
    <t>01.600</t>
  </si>
  <si>
    <t>09.219</t>
  </si>
  <si>
    <t>06.600</t>
  </si>
  <si>
    <t>01.830</t>
  </si>
  <si>
    <t>05.200</t>
  </si>
  <si>
    <t>07.400</t>
  </si>
  <si>
    <t>Funkc. kat.</t>
  </si>
  <si>
    <t>Izglītības papildu pakalpojumi</t>
  </si>
  <si>
    <t>Ugunsdrošības, ugunsdzēsības, glābšanas un civilās drošības dienesti</t>
  </si>
  <si>
    <t>Pārējais citur neklasificēts atbalsts sociāli atstumtām personām</t>
  </si>
  <si>
    <t>Ieguves rūpniecība, apstrādes rūpniecība un būvniecība</t>
  </si>
  <si>
    <t>Vispārējās valdības sektora (valsts un pašvaldības) parāda darījumi</t>
  </si>
  <si>
    <t>Vispārēja ekonomiska, komerciāla un nodarbinātības darbība</t>
  </si>
  <si>
    <t>Pārējā citur neklasificētā izglītība</t>
  </si>
  <si>
    <t>Ūdensapgāde</t>
  </si>
  <si>
    <t>Atbalsts ģimenēm ar bērniem</t>
  </si>
  <si>
    <t>Izpildvara, likumdošanas vara, finanšu un fiskālā darbība, ārlietas</t>
  </si>
  <si>
    <t>Pārējā citur neklasificētā sociālā aizsardzība</t>
  </si>
  <si>
    <t>Vispārēja rakstura transferti starp valsts pārvaldes dažādiem līmeņiem</t>
  </si>
  <si>
    <t>Transports</t>
  </si>
  <si>
    <t>Pirmsskolas izglītība (ISCED-97 0.līmenis)</t>
  </si>
  <si>
    <t>Atkritumu apsaimniekošana</t>
  </si>
  <si>
    <t>Pārējā citur neklasificētā vides aizsardzība</t>
  </si>
  <si>
    <t>Interešu un profesionālās ievirzes izglītība</t>
  </si>
  <si>
    <t>Atpūtas un sporta pasākumi</t>
  </si>
  <si>
    <t>Citas nozares</t>
  </si>
  <si>
    <t>Pārējie iepriekš neklasificētie vispārējie valdības dienesti</t>
  </si>
  <si>
    <t>Vispārējās izglītības mācību iestāžu izdevumi, kuras vienlaikus nodrošina vairāku ISCED-97 līmeņu iz</t>
  </si>
  <si>
    <t>Pārējā citur neklasificētā teritoriju un mājokļu apsaimniekošanas darbība</t>
  </si>
  <si>
    <t>Vispārēja rakstura transferti no pašvaldību budžeta pašvaldību budžetam</t>
  </si>
  <si>
    <t>Notekūdeņu apsaimniekošana</t>
  </si>
  <si>
    <t>Sabiedrības veselības dienestu pakalpojumi</t>
  </si>
  <si>
    <t>kopā</t>
  </si>
  <si>
    <t>kredīts</t>
  </si>
  <si>
    <t>reģ.nr900009115590</t>
  </si>
  <si>
    <t>izdevumu finansēšanas avots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</si>
  <si>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</si>
  <si>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</si>
  <si>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</si>
  <si>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</si>
  <si>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</si>
  <si>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</si>
  <si>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</si>
  <si>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</si>
  <si>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</si>
  <si>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 xml:space="preserve">kopā </t>
  </si>
  <si>
    <t>izdevumi pēc ekonomiskās klasifikācijas 2018</t>
  </si>
  <si>
    <t>19,3</t>
  </si>
  <si>
    <t>ēdināšana bloks vidusskolā</t>
  </si>
  <si>
    <t>ieņēmumi</t>
  </si>
  <si>
    <t>atlikums</t>
  </si>
  <si>
    <t>uz31,12</t>
  </si>
  <si>
    <t>Pielikums Nr,2</t>
  </si>
  <si>
    <t>konta atlikums</t>
  </si>
  <si>
    <t>jaunatnes projekts</t>
  </si>
  <si>
    <t>Plānotie izdevumi2019.gadā pēc funkcionālajām kategorijām, atbilstoši ekonomiskajām kategorijām un pēc finansēšanas avotiem</t>
  </si>
  <si>
    <t>55</t>
  </si>
  <si>
    <t>sabiedriskās attiecības</t>
  </si>
  <si>
    <t>1.100</t>
  </si>
  <si>
    <t>12 ddvsai</t>
  </si>
  <si>
    <t>11  atalgojums</t>
  </si>
  <si>
    <t>21 komandējumi</t>
  </si>
  <si>
    <t>22 pakalpojumi</t>
  </si>
  <si>
    <t>23 krājumi</t>
  </si>
  <si>
    <t>24 periodika</t>
  </si>
  <si>
    <t>25 nodokļu maksājumi</t>
  </si>
  <si>
    <t>60 sociālie pabalsti</t>
  </si>
  <si>
    <t>70 uzturēšanas izdevumi</t>
  </si>
  <si>
    <t>50 kapitālie izdevumi</t>
  </si>
  <si>
    <t xml:space="preserve"> 26 kredīts</t>
  </si>
  <si>
    <t>09.220</t>
  </si>
  <si>
    <t xml:space="preserve"> projekta</t>
  </si>
  <si>
    <t>33.5</t>
  </si>
  <si>
    <t>sociālais atbalsts pedagogiem pēc likvidācijas</t>
  </si>
  <si>
    <t>9.2.19</t>
  </si>
  <si>
    <t>09.5</t>
  </si>
  <si>
    <t>68.1</t>
  </si>
  <si>
    <t>kr.skol apsaimniek</t>
  </si>
  <si>
    <t>no pašu ieņēmumiem un vispārīgās dotācijas</t>
  </si>
  <si>
    <t xml:space="preserve">dotācijas noteiktiem mērķiem </t>
  </si>
  <si>
    <t>izdevumi pēc ekonomiskās klasifikācijas</t>
  </si>
  <si>
    <t>izdevumi pēc finansēšanas avotiem</t>
  </si>
  <si>
    <t>gada</t>
  </si>
  <si>
    <t>sākuma</t>
  </si>
  <si>
    <t>beigu</t>
  </si>
  <si>
    <t xml:space="preserve">Baltinavas novads </t>
  </si>
  <si>
    <t>Baltinavas novada priekšsēdētāja                                         S.Tabore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</si>
</sst>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</numFmts>
  <fonts count="6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10"/>
      <name val="Calibri"/>
      <family val="2"/>
    </font>
    <font>
      <sz val="8"/>
      <color indexed="9"/>
      <name val="Times New Roman"/>
      <family val="1"/>
    </font>
    <font>
      <b/>
      <sz val="8"/>
      <color indexed="8"/>
      <name val="Times New Roman"/>
      <family val="1"/>
    </font>
    <font>
      <sz val="11"/>
      <color indexed="53"/>
      <name val="Calibri"/>
      <family val="2"/>
    </font>
    <font>
      <i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000000"/>
      <name val="Times New Roman"/>
      <family val="1"/>
    </font>
    <font>
      <sz val="8"/>
      <color rgb="FF000000"/>
      <name val="Calibri"/>
      <family val="2"/>
    </font>
    <font>
      <sz val="8"/>
      <color rgb="FF000000"/>
      <name val="Times New Roman"/>
      <family val="1"/>
    </font>
    <font>
      <sz val="8"/>
      <color rgb="FFFF0000"/>
      <name val="Calibri"/>
      <family val="2"/>
    </font>
    <font>
      <sz val="8"/>
      <color theme="1"/>
      <name val="Calibri"/>
      <family val="2"/>
    </font>
    <font>
      <sz val="8"/>
      <color rgb="FFFFFFFF"/>
      <name val="Times New Roman"/>
      <family val="1"/>
    </font>
    <font>
      <b/>
      <sz val="8"/>
      <color theme="1"/>
      <name val="Times New Roman"/>
      <family val="1"/>
    </font>
    <font>
      <sz val="11"/>
      <color theme="9"/>
      <name val="Calibri"/>
      <family val="2"/>
    </font>
    <font>
      <i/>
      <sz val="8"/>
      <color rgb="FF000000"/>
      <name val="Times New Roman"/>
      <family val="1"/>
    </font>
    <font>
      <b/>
      <sz val="8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/>
      <bottom/>
    </border>
    <border>
      <left style="thin"/>
      <right style="thin"/>
      <top style="thin"/>
      <bottom/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>
        <color rgb="FFA9A9A9"/>
      </right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wrapText="1"/>
    </xf>
    <xf numFmtId="0" fontId="56" fillId="33" borderId="0" xfId="0" applyFont="1" applyFill="1" applyAlignment="1">
      <alignment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0" fontId="56" fillId="34" borderId="0" xfId="0" applyFont="1" applyFill="1" applyAlignment="1">
      <alignment/>
    </xf>
    <xf numFmtId="0" fontId="38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2" fontId="57" fillId="0" borderId="0" xfId="0" applyNumberFormat="1" applyFont="1" applyAlignment="1">
      <alignment/>
    </xf>
    <xf numFmtId="49" fontId="58" fillId="34" borderId="10" xfId="0" applyNumberFormat="1" applyFont="1" applyFill="1" applyBorder="1" applyAlignment="1">
      <alignment horizontal="left" vertical="center" wrapText="1" shrinkToFit="1"/>
    </xf>
    <xf numFmtId="0" fontId="57" fillId="34" borderId="11" xfId="0" applyFont="1" applyFill="1" applyBorder="1" applyAlignment="1">
      <alignment/>
    </xf>
    <xf numFmtId="49" fontId="58" fillId="35" borderId="12" xfId="0" applyNumberFormat="1" applyFont="1" applyFill="1" applyBorder="1" applyAlignment="1">
      <alignment horizontal="left" vertical="center" wrapText="1" shrinkToFit="1"/>
    </xf>
    <xf numFmtId="49" fontId="58" fillId="35" borderId="10" xfId="0" applyNumberFormat="1" applyFont="1" applyFill="1" applyBorder="1" applyAlignment="1">
      <alignment horizontal="left" vertical="center" wrapText="1" shrinkToFit="1"/>
    </xf>
    <xf numFmtId="0" fontId="57" fillId="0" borderId="11" xfId="0" applyFont="1" applyBorder="1" applyAlignment="1">
      <alignment/>
    </xf>
    <xf numFmtId="49" fontId="58" fillId="34" borderId="12" xfId="0" applyNumberFormat="1" applyFont="1" applyFill="1" applyBorder="1" applyAlignment="1">
      <alignment horizontal="left" vertical="center" wrapText="1" shrinkToFit="1"/>
    </xf>
    <xf numFmtId="49" fontId="58" fillId="35" borderId="13" xfId="0" applyNumberFormat="1" applyFont="1" applyFill="1" applyBorder="1" applyAlignment="1">
      <alignment horizontal="left" vertical="center" wrapText="1" shrinkToFit="1"/>
    </xf>
    <xf numFmtId="0" fontId="59" fillId="0" borderId="11" xfId="0" applyFont="1" applyBorder="1" applyAlignment="1">
      <alignment/>
    </xf>
    <xf numFmtId="49" fontId="58" fillId="34" borderId="14" xfId="0" applyNumberFormat="1" applyFont="1" applyFill="1" applyBorder="1" applyAlignment="1">
      <alignment horizontal="left" vertical="center" wrapText="1" shrinkToFit="1"/>
    </xf>
    <xf numFmtId="49" fontId="58" fillId="34" borderId="13" xfId="0" applyNumberFormat="1" applyFont="1" applyFill="1" applyBorder="1" applyAlignment="1">
      <alignment horizontal="left" vertical="center" wrapText="1" shrinkToFit="1"/>
    </xf>
    <xf numFmtId="0" fontId="60" fillId="0" borderId="11" xfId="0" applyFont="1" applyBorder="1" applyAlignment="1">
      <alignment/>
    </xf>
    <xf numFmtId="0" fontId="60" fillId="34" borderId="11" xfId="0" applyFont="1" applyFill="1" applyBorder="1" applyAlignment="1">
      <alignment/>
    </xf>
    <xf numFmtId="0" fontId="57" fillId="34" borderId="15" xfId="0" applyFont="1" applyFill="1" applyBorder="1" applyAlignment="1">
      <alignment/>
    </xf>
    <xf numFmtId="0" fontId="61" fillId="36" borderId="16" xfId="0" applyNumberFormat="1" applyFont="1" applyFill="1" applyBorder="1" applyAlignment="1">
      <alignment horizontal="center" vertical="center" wrapText="1" shrinkToFit="1"/>
    </xf>
    <xf numFmtId="0" fontId="61" fillId="36" borderId="17" xfId="0" applyNumberFormat="1" applyFont="1" applyFill="1" applyBorder="1" applyAlignment="1">
      <alignment horizontal="center" vertical="center" wrapText="1" shrinkToFit="1"/>
    </xf>
    <xf numFmtId="49" fontId="58" fillId="36" borderId="10" xfId="0" applyNumberFormat="1" applyFont="1" applyFill="1" applyBorder="1" applyAlignment="1">
      <alignment horizontal="left" vertical="center" wrapText="1" shrinkToFit="1"/>
    </xf>
    <xf numFmtId="0" fontId="61" fillId="36" borderId="18" xfId="0" applyNumberFormat="1" applyFont="1" applyFill="1" applyBorder="1" applyAlignment="1">
      <alignment horizontal="center" vertical="center" wrapText="1" shrinkToFit="1"/>
    </xf>
    <xf numFmtId="0" fontId="57" fillId="36" borderId="11" xfId="0" applyFont="1" applyFill="1" applyBorder="1" applyAlignment="1">
      <alignment/>
    </xf>
    <xf numFmtId="49" fontId="58" fillId="36" borderId="16" xfId="0" applyNumberFormat="1" applyFont="1" applyFill="1" applyBorder="1" applyAlignment="1">
      <alignment horizontal="left" vertical="center" wrapText="1" shrinkToFit="1"/>
    </xf>
    <xf numFmtId="49" fontId="58" fillId="36" borderId="17" xfId="0" applyNumberFormat="1" applyFont="1" applyFill="1" applyBorder="1" applyAlignment="1">
      <alignment horizontal="left" vertical="center" wrapText="1" shrinkToFit="1"/>
    </xf>
    <xf numFmtId="49" fontId="58" fillId="36" borderId="18" xfId="0" applyNumberFormat="1" applyFont="1" applyFill="1" applyBorder="1" applyAlignment="1">
      <alignment horizontal="left" vertical="center" wrapText="1" shrinkToFit="1"/>
    </xf>
    <xf numFmtId="49" fontId="58" fillId="36" borderId="19" xfId="0" applyNumberFormat="1" applyFont="1" applyFill="1" applyBorder="1" applyAlignment="1">
      <alignment horizontal="left" vertical="center" wrapText="1" shrinkToFit="1"/>
    </xf>
    <xf numFmtId="0" fontId="2" fillId="0" borderId="0" xfId="0" applyFont="1" applyAlignment="1">
      <alignment/>
    </xf>
    <xf numFmtId="0" fontId="62" fillId="37" borderId="12" xfId="0" applyNumberFormat="1" applyFont="1" applyFill="1" applyBorder="1" applyAlignment="1">
      <alignment horizontal="center" vertical="center" wrapText="1" shrinkToFit="1"/>
    </xf>
    <xf numFmtId="0" fontId="62" fillId="37" borderId="13" xfId="0" applyNumberFormat="1" applyFont="1" applyFill="1" applyBorder="1" applyAlignment="1">
      <alignment horizontal="center" vertical="center" wrapText="1" shrinkToFit="1"/>
    </xf>
    <xf numFmtId="0" fontId="63" fillId="34" borderId="0" xfId="0" applyFont="1" applyFill="1" applyAlignment="1">
      <alignment/>
    </xf>
    <xf numFmtId="0" fontId="64" fillId="36" borderId="17" xfId="0" applyFont="1" applyFill="1" applyBorder="1" applyAlignment="1">
      <alignment/>
    </xf>
    <xf numFmtId="0" fontId="57" fillId="36" borderId="20" xfId="0" applyFont="1" applyFill="1" applyBorder="1" applyAlignment="1">
      <alignment/>
    </xf>
    <xf numFmtId="0" fontId="57" fillId="36" borderId="21" xfId="0" applyFont="1" applyFill="1" applyBorder="1" applyAlignment="1">
      <alignment/>
    </xf>
    <xf numFmtId="0" fontId="57" fillId="0" borderId="20" xfId="0" applyFont="1" applyBorder="1" applyAlignment="1">
      <alignment/>
    </xf>
    <xf numFmtId="0" fontId="57" fillId="34" borderId="20" xfId="0" applyFont="1" applyFill="1" applyBorder="1" applyAlignment="1">
      <alignment/>
    </xf>
    <xf numFmtId="0" fontId="60" fillId="0" borderId="20" xfId="0" applyFont="1" applyBorder="1" applyAlignment="1">
      <alignment/>
    </xf>
    <xf numFmtId="0" fontId="60" fillId="34" borderId="20" xfId="0" applyFont="1" applyFill="1" applyBorder="1" applyAlignment="1">
      <alignment/>
    </xf>
    <xf numFmtId="0" fontId="57" fillId="34" borderId="22" xfId="0" applyFont="1" applyFill="1" applyBorder="1" applyAlignment="1">
      <alignment/>
    </xf>
    <xf numFmtId="0" fontId="65" fillId="38" borderId="23" xfId="0" applyFont="1" applyFill="1" applyBorder="1" applyAlignment="1">
      <alignment/>
    </xf>
    <xf numFmtId="0" fontId="65" fillId="38" borderId="24" xfId="0" applyFont="1" applyFill="1" applyBorder="1" applyAlignment="1">
      <alignment/>
    </xf>
    <xf numFmtId="49" fontId="58" fillId="36" borderId="12" xfId="0" applyNumberFormat="1" applyFont="1" applyFill="1" applyBorder="1" applyAlignment="1">
      <alignment horizontal="left" vertical="center" wrapText="1" shrinkToFit="1"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49" fontId="4" fillId="36" borderId="12" xfId="0" applyNumberFormat="1" applyFont="1" applyFill="1" applyBorder="1" applyAlignment="1">
      <alignment horizontal="left" vertical="center" wrapText="1" shrinkToFit="1"/>
    </xf>
    <xf numFmtId="49" fontId="4" fillId="34" borderId="12" xfId="0" applyNumberFormat="1" applyFont="1" applyFill="1" applyBorder="1" applyAlignment="1">
      <alignment horizontal="left" vertical="center" wrapText="1" shrinkToFit="1"/>
    </xf>
    <xf numFmtId="0" fontId="3" fillId="0" borderId="25" xfId="0" applyFont="1" applyFill="1" applyBorder="1" applyAlignment="1">
      <alignment/>
    </xf>
    <xf numFmtId="0" fontId="57" fillId="0" borderId="17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" fillId="37" borderId="0" xfId="0" applyFont="1" applyFill="1" applyAlignment="1">
      <alignment wrapText="1"/>
    </xf>
    <xf numFmtId="0" fontId="5" fillId="37" borderId="0" xfId="0" applyFont="1" applyFill="1" applyAlignment="1">
      <alignment/>
    </xf>
    <xf numFmtId="0" fontId="3" fillId="36" borderId="18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6" fillId="38" borderId="18" xfId="0" applyFont="1" applyFill="1" applyBorder="1" applyAlignment="1">
      <alignment/>
    </xf>
    <xf numFmtId="0" fontId="6" fillId="38" borderId="11" xfId="0" applyFont="1" applyFill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62" fillId="37" borderId="26" xfId="0" applyNumberFormat="1" applyFont="1" applyFill="1" applyBorder="1" applyAlignment="1">
      <alignment horizontal="center" vertical="center" wrapText="1" shrinkToFit="1"/>
    </xf>
    <xf numFmtId="0" fontId="62" fillId="37" borderId="0" xfId="0" applyFont="1" applyFill="1" applyBorder="1" applyAlignment="1">
      <alignment wrapText="1"/>
    </xf>
    <xf numFmtId="0" fontId="62" fillId="37" borderId="27" xfId="0" applyFont="1" applyFill="1" applyBorder="1" applyAlignment="1">
      <alignment/>
    </xf>
    <xf numFmtId="2" fontId="5" fillId="37" borderId="10" xfId="0" applyNumberFormat="1" applyFont="1" applyFill="1" applyBorder="1" applyAlignment="1">
      <alignment horizontal="center" vertical="center" wrapText="1" shrinkToFit="1"/>
    </xf>
    <xf numFmtId="2" fontId="57" fillId="0" borderId="18" xfId="0" applyNumberFormat="1" applyFont="1" applyBorder="1" applyAlignment="1">
      <alignment/>
    </xf>
    <xf numFmtId="0" fontId="66" fillId="0" borderId="0" xfId="0" applyFont="1" applyAlignment="1">
      <alignment wrapText="1"/>
    </xf>
    <xf numFmtId="0" fontId="59" fillId="36" borderId="11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0" xfId="0" applyBorder="1" applyAlignment="1">
      <alignment/>
    </xf>
    <xf numFmtId="0" fontId="67" fillId="0" borderId="19" xfId="0" applyFont="1" applyBorder="1" applyAlignment="1">
      <alignment horizontal="left"/>
    </xf>
    <xf numFmtId="0" fontId="57" fillId="0" borderId="0" xfId="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0" fontId="57" fillId="0" borderId="29" xfId="0" applyFont="1" applyBorder="1" applyAlignment="1">
      <alignment horizontal="center"/>
    </xf>
    <xf numFmtId="0" fontId="57" fillId="0" borderId="30" xfId="0" applyFont="1" applyBorder="1" applyAlignment="1">
      <alignment horizontal="center"/>
    </xf>
    <xf numFmtId="0" fontId="57" fillId="0" borderId="0" xfId="0" applyFont="1" applyBorder="1" applyAlignment="1">
      <alignment horizontal="center" wrapText="1"/>
    </xf>
    <xf numFmtId="0" fontId="68" fillId="0" borderId="17" xfId="0" applyFont="1" applyBorder="1" applyAlignment="1">
      <alignment horizontal="center" wrapText="1"/>
    </xf>
    <xf numFmtId="0" fontId="68" fillId="0" borderId="19" xfId="0" applyFont="1" applyBorder="1" applyAlignment="1">
      <alignment horizontal="center" wrapText="1"/>
    </xf>
    <xf numFmtId="0" fontId="68" fillId="0" borderId="18" xfId="0" applyFont="1" applyBorder="1" applyAlignment="1">
      <alignment horizontal="center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7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I87" sqref="I87"/>
    </sheetView>
  </sheetViews>
  <sheetFormatPr defaultColWidth="9.140625" defaultRowHeight="15"/>
  <cols>
    <col min="1" max="1" width="5.28125" style="0" customWidth="1"/>
    <col min="2" max="2" width="15.28125" style="1" customWidth="1"/>
    <col min="3" max="3" width="7.421875" style="0" customWidth="1"/>
    <col min="4" max="4" width="11.00390625" style="0" customWidth="1"/>
    <col min="5" max="5" width="7.00390625" style="0" customWidth="1"/>
    <col min="6" max="6" width="5.8515625" style="0" customWidth="1"/>
    <col min="7" max="7" width="6.57421875" style="0" customWidth="1"/>
    <col min="8" max="8" width="7.140625" style="0" customWidth="1"/>
    <col min="9" max="9" width="6.57421875" style="0" customWidth="1"/>
    <col min="10" max="11" width="6.00390625" style="0" customWidth="1"/>
    <col min="12" max="12" width="7.140625" style="0" customWidth="1"/>
    <col min="13" max="13" width="8.00390625" style="0" customWidth="1"/>
    <col min="14" max="14" width="6.00390625" style="0" customWidth="1"/>
    <col min="15" max="15" width="5.57421875" style="0" customWidth="1"/>
    <col min="16" max="16" width="8.00390625" style="0" customWidth="1"/>
    <col min="22" max="22" width="9.28125" style="3" customWidth="1"/>
  </cols>
  <sheetData>
    <row r="1" spans="1:22" ht="15">
      <c r="A1" s="7"/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9"/>
    </row>
    <row r="2" spans="1:22" ht="31.5">
      <c r="A2" s="7"/>
      <c r="B2" s="71" t="s">
        <v>199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9"/>
    </row>
    <row r="3" spans="1:22" ht="11.25" customHeight="1">
      <c r="A3" s="7"/>
      <c r="B3" s="8" t="s">
        <v>148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9"/>
    </row>
    <row r="4" spans="1:22" ht="102.75" customHeight="1">
      <c r="A4" s="76"/>
      <c r="B4" s="76"/>
      <c r="C4" s="80"/>
      <c r="D4" s="80"/>
      <c r="E4" s="7"/>
      <c r="F4" s="81" t="s">
        <v>169</v>
      </c>
      <c r="G4" s="82"/>
      <c r="H4" s="83"/>
      <c r="I4" s="7"/>
      <c r="J4" s="7"/>
      <c r="K4" s="7"/>
      <c r="L4" s="7"/>
      <c r="M4" s="7"/>
      <c r="N4" s="7"/>
      <c r="O4" s="7"/>
      <c r="P4" s="7"/>
      <c r="Q4" s="8"/>
      <c r="R4" s="7"/>
      <c r="S4" s="7"/>
      <c r="T4" s="7"/>
      <c r="U4" s="7"/>
      <c r="V4" s="9"/>
    </row>
    <row r="5" spans="1:22" ht="15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 t="s">
        <v>166</v>
      </c>
      <c r="R5" s="7"/>
      <c r="S5" s="7"/>
      <c r="T5" s="7"/>
      <c r="U5" s="7"/>
      <c r="V5" s="9"/>
    </row>
    <row r="6" spans="1:144" ht="15" hidden="1">
      <c r="A6" s="7"/>
      <c r="B6" s="8"/>
      <c r="C6" s="7"/>
      <c r="D6" s="7"/>
      <c r="E6" s="78" t="s">
        <v>160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77" t="s">
        <v>149</v>
      </c>
      <c r="R6" s="78"/>
      <c r="S6" s="78"/>
      <c r="T6" s="78"/>
      <c r="U6" s="79"/>
      <c r="V6" s="9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</row>
    <row r="7" spans="1:144" ht="15">
      <c r="A7" s="7"/>
      <c r="B7" s="8"/>
      <c r="C7" s="7"/>
      <c r="D7" s="7"/>
      <c r="E7" s="52"/>
      <c r="F7" s="53"/>
      <c r="G7" s="75" t="s">
        <v>194</v>
      </c>
      <c r="H7" s="53"/>
      <c r="I7" s="53"/>
      <c r="J7" s="53"/>
      <c r="K7" s="53"/>
      <c r="L7" s="53"/>
      <c r="M7" s="53"/>
      <c r="N7" s="53"/>
      <c r="O7" s="53"/>
      <c r="P7" s="54"/>
      <c r="Q7" s="52"/>
      <c r="R7" s="75" t="s">
        <v>195</v>
      </c>
      <c r="S7" s="53"/>
      <c r="T7" s="53"/>
      <c r="U7" s="53"/>
      <c r="V7" s="70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</row>
    <row r="8" spans="1:144" s="2" customFormat="1" ht="54.75" customHeight="1">
      <c r="A8" s="33" t="s">
        <v>0</v>
      </c>
      <c r="B8" s="34" t="s">
        <v>46</v>
      </c>
      <c r="C8" s="34" t="s">
        <v>93</v>
      </c>
      <c r="D8" s="34" t="s">
        <v>120</v>
      </c>
      <c r="E8" s="66" t="s">
        <v>174</v>
      </c>
      <c r="F8" s="67" t="s">
        <v>173</v>
      </c>
      <c r="G8" s="67" t="s">
        <v>175</v>
      </c>
      <c r="H8" s="67" t="s">
        <v>176</v>
      </c>
      <c r="I8" s="67" t="s">
        <v>177</v>
      </c>
      <c r="J8" s="67" t="s">
        <v>178</v>
      </c>
      <c r="K8" s="67" t="s">
        <v>179</v>
      </c>
      <c r="L8" s="67" t="s">
        <v>183</v>
      </c>
      <c r="M8" s="67" t="s">
        <v>180</v>
      </c>
      <c r="N8" s="67" t="s">
        <v>181</v>
      </c>
      <c r="O8" s="67" t="s">
        <v>182</v>
      </c>
      <c r="P8" s="68" t="s">
        <v>146</v>
      </c>
      <c r="Q8" s="55" t="s">
        <v>192</v>
      </c>
      <c r="R8" s="55" t="s">
        <v>167</v>
      </c>
      <c r="S8" s="55" t="s">
        <v>193</v>
      </c>
      <c r="T8" s="56" t="s">
        <v>185</v>
      </c>
      <c r="U8" s="56" t="s">
        <v>147</v>
      </c>
      <c r="V8" s="69" t="s">
        <v>146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</row>
    <row r="9" spans="1:22" s="4" customFormat="1" ht="21" customHeight="1">
      <c r="A9" s="23"/>
      <c r="B9" s="24"/>
      <c r="C9" s="25" t="s">
        <v>150</v>
      </c>
      <c r="D9" s="26"/>
      <c r="E9" s="37">
        <f>SUM(E10:E17)</f>
        <v>162851</v>
      </c>
      <c r="F9" s="27">
        <f aca="true" t="shared" si="0" ref="F9:U9">SUM(F10:F17)</f>
        <v>41065</v>
      </c>
      <c r="G9" s="27">
        <f t="shared" si="0"/>
        <v>350</v>
      </c>
      <c r="H9" s="27">
        <f t="shared" si="0"/>
        <v>31604</v>
      </c>
      <c r="I9" s="27">
        <f t="shared" si="0"/>
        <v>13595</v>
      </c>
      <c r="J9" s="27">
        <f t="shared" si="0"/>
        <v>100</v>
      </c>
      <c r="K9" s="27">
        <f t="shared" si="0"/>
        <v>3410</v>
      </c>
      <c r="L9" s="27">
        <f t="shared" si="0"/>
        <v>173187</v>
      </c>
      <c r="M9" s="27">
        <f t="shared" si="0"/>
        <v>10090</v>
      </c>
      <c r="N9" s="27">
        <f t="shared" si="0"/>
        <v>27366</v>
      </c>
      <c r="O9" s="27">
        <f t="shared" si="0"/>
        <v>0</v>
      </c>
      <c r="P9" s="38">
        <f>E9+F9+G9+H9+I9+J9+K9+L9+M9+N9+O9</f>
        <v>463618</v>
      </c>
      <c r="Q9" s="57">
        <f t="shared" si="0"/>
        <v>210879</v>
      </c>
      <c r="R9" s="58">
        <f t="shared" si="0"/>
        <v>145839</v>
      </c>
      <c r="S9" s="58">
        <f t="shared" si="0"/>
        <v>6900</v>
      </c>
      <c r="T9" s="58">
        <f t="shared" si="0"/>
        <v>100000</v>
      </c>
      <c r="U9" s="58">
        <f t="shared" si="0"/>
        <v>0</v>
      </c>
      <c r="V9" s="58">
        <f aca="true" t="shared" si="1" ref="V9:V46">Q9+R9+S9+T9+U9</f>
        <v>463618</v>
      </c>
    </row>
    <row r="10" spans="1:22" ht="25.5" customHeight="1">
      <c r="A10" s="46" t="s">
        <v>41</v>
      </c>
      <c r="B10" s="12" t="s">
        <v>87</v>
      </c>
      <c r="C10" s="12" t="s">
        <v>104</v>
      </c>
      <c r="D10" s="12" t="s">
        <v>130</v>
      </c>
      <c r="E10" s="39">
        <v>127439</v>
      </c>
      <c r="F10" s="14">
        <v>32534</v>
      </c>
      <c r="G10" s="14">
        <v>350</v>
      </c>
      <c r="H10" s="14">
        <v>28365</v>
      </c>
      <c r="I10" s="14">
        <v>12050</v>
      </c>
      <c r="J10" s="14">
        <v>100</v>
      </c>
      <c r="K10" s="14">
        <v>3410</v>
      </c>
      <c r="L10" s="14"/>
      <c r="M10" s="14">
        <v>10090</v>
      </c>
      <c r="N10" s="14">
        <v>606</v>
      </c>
      <c r="O10" s="14"/>
      <c r="P10" s="38">
        <f aca="true" t="shared" si="2" ref="P10:P65">E10+F10+G10+H10+I10+J10+K10+L10+M10+N10+O10</f>
        <v>214944</v>
      </c>
      <c r="Q10" s="59">
        <f>P10-R10-S10-T10-U10</f>
        <v>70016</v>
      </c>
      <c r="R10" s="47">
        <v>144928</v>
      </c>
      <c r="S10" s="47"/>
      <c r="T10" s="47"/>
      <c r="U10" s="47"/>
      <c r="V10" s="72">
        <f t="shared" si="1"/>
        <v>214944</v>
      </c>
    </row>
    <row r="11" spans="1:22" s="4" customFormat="1" ht="25.5" customHeight="1">
      <c r="A11" s="46" t="s">
        <v>43</v>
      </c>
      <c r="B11" s="15" t="s">
        <v>89</v>
      </c>
      <c r="C11" s="15" t="s">
        <v>117</v>
      </c>
      <c r="D11" s="15" t="s">
        <v>143</v>
      </c>
      <c r="E11" s="40"/>
      <c r="F11" s="11"/>
      <c r="G11" s="11"/>
      <c r="H11" s="11"/>
      <c r="I11" s="11"/>
      <c r="J11" s="11"/>
      <c r="K11" s="11"/>
      <c r="L11" s="11"/>
      <c r="M11" s="11"/>
      <c r="N11" s="11">
        <v>25849</v>
      </c>
      <c r="O11" s="11"/>
      <c r="P11" s="38">
        <f t="shared" si="2"/>
        <v>25849</v>
      </c>
      <c r="Q11" s="59">
        <f aca="true" t="shared" si="3" ref="Q11:Q67">P11-R11-S11-T11-U11</f>
        <v>25849</v>
      </c>
      <c r="R11" s="60"/>
      <c r="S11" s="60"/>
      <c r="T11" s="60"/>
      <c r="U11" s="60"/>
      <c r="V11" s="72">
        <f t="shared" si="1"/>
        <v>25849</v>
      </c>
    </row>
    <row r="12" spans="1:22" s="4" customFormat="1" ht="21" customHeight="1">
      <c r="A12" s="46" t="s">
        <v>29</v>
      </c>
      <c r="B12" s="15" t="s">
        <v>75</v>
      </c>
      <c r="C12" s="15" t="s">
        <v>98</v>
      </c>
      <c r="D12" s="15" t="s">
        <v>125</v>
      </c>
      <c r="E12" s="40"/>
      <c r="F12" s="11"/>
      <c r="G12" s="11"/>
      <c r="H12" s="11"/>
      <c r="I12" s="11"/>
      <c r="J12" s="11"/>
      <c r="K12" s="11"/>
      <c r="L12" s="11">
        <v>170412</v>
      </c>
      <c r="M12" s="11"/>
      <c r="N12" s="11"/>
      <c r="O12" s="11"/>
      <c r="P12" s="38">
        <f t="shared" si="2"/>
        <v>170412</v>
      </c>
      <c r="Q12" s="59">
        <f t="shared" si="3"/>
        <v>70412</v>
      </c>
      <c r="R12" s="60"/>
      <c r="S12" s="60"/>
      <c r="T12" s="60">
        <v>100000</v>
      </c>
      <c r="U12" s="60"/>
      <c r="V12" s="72">
        <f t="shared" si="1"/>
        <v>170412</v>
      </c>
    </row>
    <row r="13" spans="1:22" s="4" customFormat="1" ht="22.5" customHeight="1">
      <c r="A13" s="46" t="s">
        <v>6</v>
      </c>
      <c r="B13" s="15" t="s">
        <v>52</v>
      </c>
      <c r="C13" s="15" t="s">
        <v>98</v>
      </c>
      <c r="D13" s="15" t="s">
        <v>125</v>
      </c>
      <c r="E13" s="40"/>
      <c r="F13" s="11"/>
      <c r="G13" s="11"/>
      <c r="H13" s="11"/>
      <c r="I13" s="11"/>
      <c r="J13" s="11"/>
      <c r="K13" s="11"/>
      <c r="L13" s="11">
        <v>2775</v>
      </c>
      <c r="M13" s="11"/>
      <c r="N13" s="11"/>
      <c r="O13" s="11"/>
      <c r="P13" s="38">
        <f t="shared" si="2"/>
        <v>2775</v>
      </c>
      <c r="Q13" s="59">
        <f t="shared" si="3"/>
        <v>2775</v>
      </c>
      <c r="R13" s="60"/>
      <c r="S13" s="60"/>
      <c r="T13" s="60"/>
      <c r="U13" s="60"/>
      <c r="V13" s="72">
        <f t="shared" si="1"/>
        <v>2775</v>
      </c>
    </row>
    <row r="14" spans="1:22" s="4" customFormat="1" ht="25.5" customHeight="1">
      <c r="A14" s="46" t="s">
        <v>22</v>
      </c>
      <c r="B14" s="15" t="s">
        <v>68</v>
      </c>
      <c r="C14" s="15" t="s">
        <v>104</v>
      </c>
      <c r="D14" s="15" t="s">
        <v>130</v>
      </c>
      <c r="E14" s="40">
        <v>20580</v>
      </c>
      <c r="F14" s="11">
        <v>4958</v>
      </c>
      <c r="G14" s="11"/>
      <c r="H14" s="11"/>
      <c r="I14" s="11"/>
      <c r="J14" s="11"/>
      <c r="K14" s="11"/>
      <c r="L14" s="11"/>
      <c r="M14" s="11"/>
      <c r="N14" s="11"/>
      <c r="O14" s="11"/>
      <c r="P14" s="38">
        <f t="shared" si="2"/>
        <v>25538</v>
      </c>
      <c r="Q14" s="59">
        <f t="shared" si="3"/>
        <v>25538</v>
      </c>
      <c r="R14" s="60"/>
      <c r="S14" s="60"/>
      <c r="T14" s="60"/>
      <c r="U14" s="60"/>
      <c r="V14" s="72">
        <f t="shared" si="1"/>
        <v>25538</v>
      </c>
    </row>
    <row r="15" spans="1:22" ht="25.5" customHeight="1">
      <c r="A15" s="12" t="s">
        <v>14</v>
      </c>
      <c r="B15" s="12" t="s">
        <v>60</v>
      </c>
      <c r="C15" s="12" t="s">
        <v>106</v>
      </c>
      <c r="D15" s="12" t="s">
        <v>132</v>
      </c>
      <c r="E15" s="3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38">
        <f t="shared" si="2"/>
        <v>0</v>
      </c>
      <c r="Q15" s="59">
        <f t="shared" si="3"/>
        <v>0</v>
      </c>
      <c r="R15" s="47"/>
      <c r="S15" s="47"/>
      <c r="T15" s="47"/>
      <c r="U15" s="47"/>
      <c r="V15" s="58">
        <f t="shared" si="1"/>
        <v>0</v>
      </c>
    </row>
    <row r="16" spans="1:22" ht="25.5" customHeight="1">
      <c r="A16" s="46" t="s">
        <v>170</v>
      </c>
      <c r="B16" s="16" t="s">
        <v>171</v>
      </c>
      <c r="C16" s="16" t="s">
        <v>172</v>
      </c>
      <c r="D16" s="12" t="s">
        <v>132</v>
      </c>
      <c r="E16" s="39">
        <v>7992</v>
      </c>
      <c r="F16" s="14">
        <v>1925</v>
      </c>
      <c r="G16" s="14"/>
      <c r="H16" s="14">
        <v>2484</v>
      </c>
      <c r="I16" s="14">
        <v>800</v>
      </c>
      <c r="J16" s="14"/>
      <c r="K16" s="14"/>
      <c r="L16" s="14"/>
      <c r="M16" s="14"/>
      <c r="N16" s="14"/>
      <c r="O16" s="14"/>
      <c r="P16" s="38">
        <f t="shared" si="2"/>
        <v>13201</v>
      </c>
      <c r="Q16" s="59">
        <f t="shared" si="3"/>
        <v>13201</v>
      </c>
      <c r="R16" s="47"/>
      <c r="S16" s="47"/>
      <c r="T16" s="47"/>
      <c r="U16" s="47"/>
      <c r="V16" s="72">
        <f t="shared" si="1"/>
        <v>13201</v>
      </c>
    </row>
    <row r="17" spans="1:22" ht="24" customHeight="1">
      <c r="A17" s="46" t="s">
        <v>25</v>
      </c>
      <c r="B17" s="16" t="s">
        <v>71</v>
      </c>
      <c r="C17" s="16" t="s">
        <v>114</v>
      </c>
      <c r="D17" s="16" t="s">
        <v>140</v>
      </c>
      <c r="E17" s="39">
        <v>6840</v>
      </c>
      <c r="F17" s="14">
        <v>1648</v>
      </c>
      <c r="G17" s="14"/>
      <c r="H17" s="17">
        <v>755</v>
      </c>
      <c r="I17" s="17">
        <v>745</v>
      </c>
      <c r="J17" s="14"/>
      <c r="K17" s="14"/>
      <c r="L17" s="14"/>
      <c r="M17" s="14"/>
      <c r="N17" s="14">
        <v>911</v>
      </c>
      <c r="O17" s="14"/>
      <c r="P17" s="38">
        <f t="shared" si="2"/>
        <v>10899</v>
      </c>
      <c r="Q17" s="59">
        <f t="shared" si="3"/>
        <v>3088</v>
      </c>
      <c r="R17" s="47">
        <v>911</v>
      </c>
      <c r="S17" s="47">
        <v>6900</v>
      </c>
      <c r="T17" s="47"/>
      <c r="U17" s="47"/>
      <c r="V17" s="72">
        <f t="shared" si="1"/>
        <v>10899</v>
      </c>
    </row>
    <row r="18" spans="1:22" s="4" customFormat="1" ht="24" customHeight="1">
      <c r="A18" s="28"/>
      <c r="B18" s="29"/>
      <c r="C18" s="25" t="s">
        <v>151</v>
      </c>
      <c r="D18" s="30"/>
      <c r="E18" s="37">
        <f aca="true" t="shared" si="4" ref="E18:U18">E19</f>
        <v>0</v>
      </c>
      <c r="F18" s="27">
        <f t="shared" si="4"/>
        <v>0</v>
      </c>
      <c r="G18" s="27">
        <f t="shared" si="4"/>
        <v>0</v>
      </c>
      <c r="H18" s="27">
        <f t="shared" si="4"/>
        <v>1629</v>
      </c>
      <c r="I18" s="27">
        <f t="shared" si="4"/>
        <v>0</v>
      </c>
      <c r="J18" s="27">
        <f t="shared" si="4"/>
        <v>0</v>
      </c>
      <c r="K18" s="27">
        <f t="shared" si="4"/>
        <v>0</v>
      </c>
      <c r="L18" s="27">
        <f t="shared" si="4"/>
        <v>0</v>
      </c>
      <c r="M18" s="27">
        <f t="shared" si="4"/>
        <v>0</v>
      </c>
      <c r="N18" s="27">
        <f t="shared" si="4"/>
        <v>0</v>
      </c>
      <c r="O18" s="27">
        <f t="shared" si="4"/>
        <v>0</v>
      </c>
      <c r="P18" s="38">
        <f>E18+F18+G18+H18+I18+J18+K18+L18+M18+N18+O18</f>
        <v>1629</v>
      </c>
      <c r="Q18" s="58">
        <f t="shared" si="4"/>
        <v>1629</v>
      </c>
      <c r="R18" s="58">
        <f t="shared" si="4"/>
        <v>0</v>
      </c>
      <c r="S18" s="58">
        <f t="shared" si="4"/>
        <v>0</v>
      </c>
      <c r="T18" s="58">
        <f t="shared" si="4"/>
        <v>0</v>
      </c>
      <c r="U18" s="58">
        <f t="shared" si="4"/>
        <v>0</v>
      </c>
      <c r="V18" s="58">
        <f t="shared" si="1"/>
        <v>1629</v>
      </c>
    </row>
    <row r="19" spans="1:22" s="4" customFormat="1" ht="21" customHeight="1">
      <c r="A19" s="46" t="s">
        <v>2</v>
      </c>
      <c r="B19" s="18" t="s">
        <v>48</v>
      </c>
      <c r="C19" s="18" t="s">
        <v>95</v>
      </c>
      <c r="D19" s="18" t="s">
        <v>122</v>
      </c>
      <c r="E19" s="40"/>
      <c r="F19" s="11"/>
      <c r="G19" s="11"/>
      <c r="H19" s="11">
        <v>1629</v>
      </c>
      <c r="I19" s="11"/>
      <c r="J19" s="11"/>
      <c r="K19" s="11"/>
      <c r="L19" s="11"/>
      <c r="M19" s="11"/>
      <c r="N19" s="11"/>
      <c r="O19" s="11"/>
      <c r="P19" s="38">
        <f t="shared" si="2"/>
        <v>1629</v>
      </c>
      <c r="Q19" s="59">
        <f t="shared" si="3"/>
        <v>1629</v>
      </c>
      <c r="R19" s="60"/>
      <c r="S19" s="60"/>
      <c r="T19" s="60"/>
      <c r="U19" s="60"/>
      <c r="V19" s="72">
        <f t="shared" si="1"/>
        <v>1629</v>
      </c>
    </row>
    <row r="20" spans="1:22" s="4" customFormat="1" ht="21" customHeight="1">
      <c r="A20" s="28"/>
      <c r="B20" s="29"/>
      <c r="C20" s="25" t="s">
        <v>152</v>
      </c>
      <c r="D20" s="30"/>
      <c r="E20" s="37">
        <f aca="true" t="shared" si="5" ref="E20:O20">SUM(E21:E26)</f>
        <v>3909</v>
      </c>
      <c r="F20" s="27">
        <f t="shared" si="5"/>
        <v>942</v>
      </c>
      <c r="G20" s="27">
        <f t="shared" si="5"/>
        <v>200</v>
      </c>
      <c r="H20" s="27">
        <f t="shared" si="5"/>
        <v>2821</v>
      </c>
      <c r="I20" s="27">
        <f t="shared" si="5"/>
        <v>2290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27382</v>
      </c>
      <c r="N20" s="27">
        <f t="shared" si="5"/>
        <v>2871</v>
      </c>
      <c r="O20" s="27">
        <f t="shared" si="5"/>
        <v>0</v>
      </c>
      <c r="P20" s="38">
        <f t="shared" si="2"/>
        <v>40415</v>
      </c>
      <c r="Q20" s="57">
        <f>SUM(Q21:Q26)</f>
        <v>11295</v>
      </c>
      <c r="R20" s="57">
        <f>SUM(R21:R26)</f>
        <v>0</v>
      </c>
      <c r="S20" s="57">
        <f>SUM(S21:S26)</f>
        <v>29120</v>
      </c>
      <c r="T20" s="57">
        <f>SUM(T21:T26)</f>
        <v>0</v>
      </c>
      <c r="U20" s="57">
        <f>SUM(U21:U26)</f>
        <v>0</v>
      </c>
      <c r="V20" s="58">
        <f t="shared" si="1"/>
        <v>40415</v>
      </c>
    </row>
    <row r="21" spans="1:22" s="4" customFormat="1" ht="21.75" customHeight="1">
      <c r="A21" s="46" t="s">
        <v>7</v>
      </c>
      <c r="B21" s="10" t="s">
        <v>53</v>
      </c>
      <c r="C21" s="10" t="s">
        <v>99</v>
      </c>
      <c r="D21" s="10" t="s">
        <v>126</v>
      </c>
      <c r="E21" s="40">
        <v>1400</v>
      </c>
      <c r="F21" s="11">
        <v>338</v>
      </c>
      <c r="G21" s="11"/>
      <c r="H21" s="11"/>
      <c r="I21" s="11"/>
      <c r="J21" s="11"/>
      <c r="K21" s="11"/>
      <c r="L21" s="11"/>
      <c r="M21" s="11">
        <v>27382</v>
      </c>
      <c r="N21" s="11"/>
      <c r="O21" s="11"/>
      <c r="P21" s="38">
        <f t="shared" si="2"/>
        <v>29120</v>
      </c>
      <c r="Q21" s="59">
        <f t="shared" si="3"/>
        <v>0</v>
      </c>
      <c r="R21" s="60">
        <v>0</v>
      </c>
      <c r="S21" s="60">
        <v>29120</v>
      </c>
      <c r="T21" s="60"/>
      <c r="U21" s="60"/>
      <c r="V21" s="58">
        <f t="shared" si="1"/>
        <v>29120</v>
      </c>
    </row>
    <row r="22" spans="1:22" ht="25.5" customHeight="1">
      <c r="A22" s="46" t="s">
        <v>10</v>
      </c>
      <c r="B22" s="12" t="s">
        <v>56</v>
      </c>
      <c r="C22" s="12" t="s">
        <v>99</v>
      </c>
      <c r="D22" s="12" t="s">
        <v>126</v>
      </c>
      <c r="E22" s="39"/>
      <c r="F22" s="14"/>
      <c r="G22" s="14"/>
      <c r="H22" s="14">
        <v>350</v>
      </c>
      <c r="I22" s="14">
        <v>50</v>
      </c>
      <c r="J22" s="14"/>
      <c r="K22" s="14"/>
      <c r="L22" s="14"/>
      <c r="M22" s="14"/>
      <c r="N22" s="14"/>
      <c r="O22" s="14"/>
      <c r="P22" s="38">
        <f t="shared" si="2"/>
        <v>400</v>
      </c>
      <c r="Q22" s="59">
        <f t="shared" si="3"/>
        <v>400</v>
      </c>
      <c r="R22" s="47"/>
      <c r="S22" s="47"/>
      <c r="T22" s="47"/>
      <c r="U22" s="47"/>
      <c r="V22" s="72">
        <f t="shared" si="1"/>
        <v>400</v>
      </c>
    </row>
    <row r="23" spans="1:22" s="4" customFormat="1" ht="23.25" customHeight="1">
      <c r="A23" s="46" t="s">
        <v>15</v>
      </c>
      <c r="B23" s="15" t="s">
        <v>61</v>
      </c>
      <c r="C23" s="15" t="s">
        <v>99</v>
      </c>
      <c r="D23" s="15" t="s">
        <v>126</v>
      </c>
      <c r="E23" s="40"/>
      <c r="F23" s="11"/>
      <c r="G23" s="11"/>
      <c r="H23" s="11"/>
      <c r="I23" s="11"/>
      <c r="J23" s="11"/>
      <c r="K23" s="11"/>
      <c r="L23" s="11"/>
      <c r="M23" s="11"/>
      <c r="N23" s="11">
        <v>1600</v>
      </c>
      <c r="O23" s="11"/>
      <c r="P23" s="38">
        <f t="shared" si="2"/>
        <v>1600</v>
      </c>
      <c r="Q23" s="59">
        <f t="shared" si="3"/>
        <v>1600</v>
      </c>
      <c r="R23" s="60"/>
      <c r="S23" s="60"/>
      <c r="T23" s="60"/>
      <c r="U23" s="60"/>
      <c r="V23" s="72">
        <f t="shared" si="1"/>
        <v>1600</v>
      </c>
    </row>
    <row r="24" spans="1:22" s="4" customFormat="1" ht="25.5" customHeight="1">
      <c r="A24" s="15" t="s">
        <v>4</v>
      </c>
      <c r="B24" s="15" t="s">
        <v>50</v>
      </c>
      <c r="C24" s="15" t="s">
        <v>97</v>
      </c>
      <c r="D24" s="15" t="s">
        <v>124</v>
      </c>
      <c r="E24" s="40"/>
      <c r="F24" s="11"/>
      <c r="G24" s="11"/>
      <c r="H24" s="11"/>
      <c r="I24" s="11"/>
      <c r="J24" s="11"/>
      <c r="K24" s="11"/>
      <c r="L24" s="11"/>
      <c r="M24" s="11"/>
      <c r="N24" s="11">
        <v>911</v>
      </c>
      <c r="O24" s="11"/>
      <c r="P24" s="38">
        <f t="shared" si="2"/>
        <v>911</v>
      </c>
      <c r="Q24" s="59">
        <f t="shared" si="3"/>
        <v>911</v>
      </c>
      <c r="R24" s="60"/>
      <c r="S24" s="60"/>
      <c r="T24" s="60"/>
      <c r="U24" s="60"/>
      <c r="V24" s="72">
        <f t="shared" si="1"/>
        <v>911</v>
      </c>
    </row>
    <row r="25" spans="1:22" s="4" customFormat="1" ht="25.5" customHeight="1">
      <c r="A25" s="46" t="s">
        <v>33</v>
      </c>
      <c r="B25" s="15" t="s">
        <v>79</v>
      </c>
      <c r="C25" s="15" t="s">
        <v>107</v>
      </c>
      <c r="D25" s="15" t="s">
        <v>133</v>
      </c>
      <c r="E25" s="40">
        <v>2509</v>
      </c>
      <c r="F25" s="11">
        <v>604</v>
      </c>
      <c r="G25" s="11"/>
      <c r="H25" s="11">
        <v>1050</v>
      </c>
      <c r="I25" s="11">
        <v>1500</v>
      </c>
      <c r="J25" s="11"/>
      <c r="K25" s="11"/>
      <c r="L25" s="11"/>
      <c r="M25" s="11"/>
      <c r="N25" s="11"/>
      <c r="O25" s="11"/>
      <c r="P25" s="38">
        <f t="shared" si="2"/>
        <v>5663</v>
      </c>
      <c r="Q25" s="59">
        <f t="shared" si="3"/>
        <v>5663</v>
      </c>
      <c r="R25" s="60"/>
      <c r="S25" s="60"/>
      <c r="T25" s="60"/>
      <c r="U25" s="60"/>
      <c r="V25" s="72">
        <f t="shared" si="1"/>
        <v>5663</v>
      </c>
    </row>
    <row r="26" spans="1:22" s="4" customFormat="1" ht="25.5" customHeight="1">
      <c r="A26" s="46" t="s">
        <v>23</v>
      </c>
      <c r="B26" s="15" t="s">
        <v>69</v>
      </c>
      <c r="C26" s="15" t="s">
        <v>113</v>
      </c>
      <c r="D26" s="15" t="s">
        <v>139</v>
      </c>
      <c r="E26" s="40"/>
      <c r="F26" s="11"/>
      <c r="G26" s="11">
        <v>200</v>
      </c>
      <c r="H26" s="11">
        <v>1421</v>
      </c>
      <c r="I26" s="11">
        <v>740</v>
      </c>
      <c r="J26" s="11"/>
      <c r="K26" s="11"/>
      <c r="L26" s="11"/>
      <c r="M26" s="11"/>
      <c r="N26" s="11">
        <v>360</v>
      </c>
      <c r="O26" s="11"/>
      <c r="P26" s="38">
        <f t="shared" si="2"/>
        <v>2721</v>
      </c>
      <c r="Q26" s="59">
        <f t="shared" si="3"/>
        <v>2721</v>
      </c>
      <c r="R26" s="60"/>
      <c r="S26" s="60"/>
      <c r="T26" s="60"/>
      <c r="U26" s="60"/>
      <c r="V26" s="72">
        <f t="shared" si="1"/>
        <v>2721</v>
      </c>
    </row>
    <row r="27" spans="1:22" s="4" customFormat="1" ht="19.5" customHeight="1">
      <c r="A27" s="28"/>
      <c r="B27" s="29"/>
      <c r="C27" s="31" t="s">
        <v>153</v>
      </c>
      <c r="D27" s="30"/>
      <c r="E27" s="37">
        <f aca="true" t="shared" si="6" ref="E27:O27">SUM(E28:E30)</f>
        <v>17676</v>
      </c>
      <c r="F27" s="27">
        <f t="shared" si="6"/>
        <v>4258</v>
      </c>
      <c r="G27" s="27">
        <f t="shared" si="6"/>
        <v>0</v>
      </c>
      <c r="H27" s="27">
        <f t="shared" si="6"/>
        <v>4746</v>
      </c>
      <c r="I27" s="27">
        <f t="shared" si="6"/>
        <v>4340</v>
      </c>
      <c r="J27" s="27">
        <f t="shared" si="6"/>
        <v>0</v>
      </c>
      <c r="K27" s="27">
        <f t="shared" si="6"/>
        <v>8100</v>
      </c>
      <c r="L27" s="27">
        <f t="shared" si="6"/>
        <v>0</v>
      </c>
      <c r="M27" s="27">
        <f t="shared" si="6"/>
        <v>0</v>
      </c>
      <c r="N27" s="27">
        <f t="shared" si="6"/>
        <v>0</v>
      </c>
      <c r="O27" s="27">
        <f t="shared" si="6"/>
        <v>350</v>
      </c>
      <c r="P27" s="38">
        <f t="shared" si="2"/>
        <v>39470</v>
      </c>
      <c r="Q27" s="58">
        <f>Q28+Q29+Q30</f>
        <v>39470</v>
      </c>
      <c r="R27" s="58">
        <f>R28+R29+R30</f>
        <v>0</v>
      </c>
      <c r="S27" s="58">
        <f>S28+S29+S30</f>
        <v>0</v>
      </c>
      <c r="T27" s="58">
        <f>T28+T29+T30</f>
        <v>0</v>
      </c>
      <c r="U27" s="58">
        <f>U28+U29+U30</f>
        <v>0</v>
      </c>
      <c r="V27" s="58">
        <f t="shared" si="1"/>
        <v>39470</v>
      </c>
    </row>
    <row r="28" spans="1:22" s="4" customFormat="1" ht="22.5" customHeight="1">
      <c r="A28" s="46" t="s">
        <v>18</v>
      </c>
      <c r="B28" s="10" t="s">
        <v>64</v>
      </c>
      <c r="C28" s="10" t="s">
        <v>109</v>
      </c>
      <c r="D28" s="10" t="s">
        <v>135</v>
      </c>
      <c r="E28" s="40"/>
      <c r="F28" s="11"/>
      <c r="G28" s="11"/>
      <c r="H28" s="11">
        <v>374</v>
      </c>
      <c r="I28" s="11">
        <v>30</v>
      </c>
      <c r="J28" s="11"/>
      <c r="K28" s="11"/>
      <c r="L28" s="11"/>
      <c r="M28" s="11"/>
      <c r="N28" s="11"/>
      <c r="O28" s="11"/>
      <c r="P28" s="38">
        <f t="shared" si="2"/>
        <v>404</v>
      </c>
      <c r="Q28" s="59">
        <f t="shared" si="3"/>
        <v>404</v>
      </c>
      <c r="R28" s="60"/>
      <c r="S28" s="60"/>
      <c r="T28" s="60"/>
      <c r="U28" s="60"/>
      <c r="V28" s="72">
        <f t="shared" si="1"/>
        <v>404</v>
      </c>
    </row>
    <row r="29" spans="1:22" s="4" customFormat="1" ht="14.25" customHeight="1">
      <c r="A29" s="46" t="s">
        <v>44</v>
      </c>
      <c r="B29" s="15" t="s">
        <v>90</v>
      </c>
      <c r="C29" s="15" t="s">
        <v>118</v>
      </c>
      <c r="D29" s="15" t="s">
        <v>144</v>
      </c>
      <c r="E29" s="40"/>
      <c r="F29" s="11"/>
      <c r="G29" s="11"/>
      <c r="H29" s="11">
        <v>3171</v>
      </c>
      <c r="I29" s="11">
        <v>230</v>
      </c>
      <c r="J29" s="11"/>
      <c r="K29" s="11">
        <v>8100</v>
      </c>
      <c r="L29" s="11"/>
      <c r="M29" s="11"/>
      <c r="N29" s="11"/>
      <c r="O29" s="11">
        <v>350</v>
      </c>
      <c r="P29" s="38">
        <f t="shared" si="2"/>
        <v>11851</v>
      </c>
      <c r="Q29" s="59">
        <f t="shared" si="3"/>
        <v>11851</v>
      </c>
      <c r="R29" s="60"/>
      <c r="S29" s="60"/>
      <c r="T29" s="60"/>
      <c r="U29" s="60"/>
      <c r="V29" s="72">
        <f t="shared" si="1"/>
        <v>11851</v>
      </c>
    </row>
    <row r="30" spans="1:22" ht="14.25" customHeight="1">
      <c r="A30" s="46" t="s">
        <v>19</v>
      </c>
      <c r="B30" s="16" t="s">
        <v>65</v>
      </c>
      <c r="C30" s="16" t="s">
        <v>110</v>
      </c>
      <c r="D30" s="16" t="s">
        <v>136</v>
      </c>
      <c r="E30" s="39">
        <v>17676</v>
      </c>
      <c r="F30" s="14">
        <v>4258</v>
      </c>
      <c r="G30" s="14"/>
      <c r="H30" s="14">
        <v>1201</v>
      </c>
      <c r="I30" s="14">
        <v>4080</v>
      </c>
      <c r="J30" s="14"/>
      <c r="K30" s="14"/>
      <c r="L30" s="14"/>
      <c r="M30" s="14"/>
      <c r="N30" s="14"/>
      <c r="O30" s="14"/>
      <c r="P30" s="38">
        <f t="shared" si="2"/>
        <v>27215</v>
      </c>
      <c r="Q30" s="59">
        <f t="shared" si="3"/>
        <v>27215</v>
      </c>
      <c r="R30" s="47"/>
      <c r="S30" s="47"/>
      <c r="T30" s="47"/>
      <c r="U30" s="47"/>
      <c r="V30" s="72">
        <f t="shared" si="1"/>
        <v>27215</v>
      </c>
    </row>
    <row r="31" spans="1:22" s="4" customFormat="1" ht="24" customHeight="1">
      <c r="A31" s="28"/>
      <c r="B31" s="29"/>
      <c r="C31" s="31" t="s">
        <v>154</v>
      </c>
      <c r="D31" s="30"/>
      <c r="E31" s="37">
        <f aca="true" t="shared" si="7" ref="E31:U31">SUM(E32:E35)</f>
        <v>5107</v>
      </c>
      <c r="F31" s="27">
        <f t="shared" si="7"/>
        <v>1230</v>
      </c>
      <c r="G31" s="27">
        <f t="shared" si="7"/>
        <v>0</v>
      </c>
      <c r="H31" s="27">
        <f t="shared" si="7"/>
        <v>13352</v>
      </c>
      <c r="I31" s="27">
        <f t="shared" si="7"/>
        <v>3210</v>
      </c>
      <c r="J31" s="27">
        <f t="shared" si="7"/>
        <v>0</v>
      </c>
      <c r="K31" s="27">
        <f t="shared" si="7"/>
        <v>7400</v>
      </c>
      <c r="L31" s="27">
        <f t="shared" si="7"/>
        <v>0</v>
      </c>
      <c r="M31" s="27">
        <f t="shared" si="7"/>
        <v>0</v>
      </c>
      <c r="N31" s="27">
        <f t="shared" si="7"/>
        <v>0</v>
      </c>
      <c r="O31" s="27">
        <f t="shared" si="7"/>
        <v>0</v>
      </c>
      <c r="P31" s="38">
        <f t="shared" si="2"/>
        <v>30299</v>
      </c>
      <c r="Q31" s="58">
        <f t="shared" si="7"/>
        <v>30299</v>
      </c>
      <c r="R31" s="58">
        <f t="shared" si="7"/>
        <v>0</v>
      </c>
      <c r="S31" s="58">
        <f t="shared" si="7"/>
        <v>0</v>
      </c>
      <c r="T31" s="58">
        <f t="shared" si="7"/>
        <v>0</v>
      </c>
      <c r="U31" s="58">
        <f t="shared" si="7"/>
        <v>0</v>
      </c>
      <c r="V31" s="58">
        <f t="shared" si="1"/>
        <v>30299</v>
      </c>
    </row>
    <row r="32" spans="1:22" ht="14.25" customHeight="1">
      <c r="A32" s="46" t="s">
        <v>11</v>
      </c>
      <c r="B32" s="13" t="s">
        <v>57</v>
      </c>
      <c r="C32" s="13" t="s">
        <v>102</v>
      </c>
      <c r="D32" s="13" t="s">
        <v>128</v>
      </c>
      <c r="E32" s="39">
        <v>3126</v>
      </c>
      <c r="F32" s="14">
        <v>753</v>
      </c>
      <c r="G32" s="14"/>
      <c r="H32" s="14">
        <v>0</v>
      </c>
      <c r="I32" s="14">
        <v>1860</v>
      </c>
      <c r="J32" s="14"/>
      <c r="K32" s="14">
        <v>200</v>
      </c>
      <c r="L32" s="14"/>
      <c r="M32" s="14"/>
      <c r="N32" s="14"/>
      <c r="O32" s="14"/>
      <c r="P32" s="38">
        <f t="shared" si="2"/>
        <v>5939</v>
      </c>
      <c r="Q32" s="59">
        <f t="shared" si="3"/>
        <v>5939</v>
      </c>
      <c r="R32" s="47"/>
      <c r="S32" s="47"/>
      <c r="T32" s="47"/>
      <c r="U32" s="47"/>
      <c r="V32" s="72">
        <f t="shared" si="1"/>
        <v>5939</v>
      </c>
    </row>
    <row r="33" spans="1:22" s="4" customFormat="1" ht="14.25" customHeight="1">
      <c r="A33" s="46" t="s">
        <v>17</v>
      </c>
      <c r="B33" s="15" t="s">
        <v>63</v>
      </c>
      <c r="C33" s="15" t="s">
        <v>102</v>
      </c>
      <c r="D33" s="15" t="s">
        <v>128</v>
      </c>
      <c r="E33" s="40"/>
      <c r="F33" s="11"/>
      <c r="G33" s="11"/>
      <c r="H33" s="11">
        <v>7255</v>
      </c>
      <c r="I33" s="11">
        <v>1250</v>
      </c>
      <c r="J33" s="11"/>
      <c r="K33" s="11">
        <v>6800</v>
      </c>
      <c r="L33" s="11"/>
      <c r="M33" s="11"/>
      <c r="N33" s="11"/>
      <c r="O33" s="11"/>
      <c r="P33" s="38">
        <f t="shared" si="2"/>
        <v>15305</v>
      </c>
      <c r="Q33" s="59">
        <f t="shared" si="3"/>
        <v>15305</v>
      </c>
      <c r="R33" s="60"/>
      <c r="S33" s="60"/>
      <c r="T33" s="60"/>
      <c r="U33" s="60"/>
      <c r="V33" s="72">
        <f t="shared" si="1"/>
        <v>15305</v>
      </c>
    </row>
    <row r="34" spans="1:22" s="4" customFormat="1" ht="14.25" customHeight="1">
      <c r="A34" s="46" t="s">
        <v>190</v>
      </c>
      <c r="B34" s="15" t="s">
        <v>191</v>
      </c>
      <c r="C34" s="15" t="s">
        <v>116</v>
      </c>
      <c r="D34" s="15" t="s">
        <v>142</v>
      </c>
      <c r="E34" s="40">
        <v>1981</v>
      </c>
      <c r="F34" s="11">
        <v>477</v>
      </c>
      <c r="G34" s="11"/>
      <c r="H34" s="11">
        <v>3097</v>
      </c>
      <c r="I34" s="11"/>
      <c r="J34" s="11"/>
      <c r="K34" s="11">
        <v>400</v>
      </c>
      <c r="L34" s="11"/>
      <c r="M34" s="11"/>
      <c r="N34" s="11"/>
      <c r="O34" s="11"/>
      <c r="P34" s="38">
        <f t="shared" si="2"/>
        <v>5955</v>
      </c>
      <c r="Q34" s="59">
        <f t="shared" si="3"/>
        <v>5955</v>
      </c>
      <c r="R34" s="60"/>
      <c r="S34" s="60"/>
      <c r="T34" s="60"/>
      <c r="U34" s="60"/>
      <c r="V34" s="58">
        <f t="shared" si="1"/>
        <v>5955</v>
      </c>
    </row>
    <row r="35" spans="1:22" s="4" customFormat="1" ht="14.25" customHeight="1">
      <c r="A35" s="46" t="s">
        <v>31</v>
      </c>
      <c r="B35" s="15" t="s">
        <v>77</v>
      </c>
      <c r="C35" s="15" t="s">
        <v>116</v>
      </c>
      <c r="D35" s="15" t="s">
        <v>142</v>
      </c>
      <c r="E35" s="40"/>
      <c r="F35" s="11"/>
      <c r="G35" s="11"/>
      <c r="H35" s="11">
        <v>3000</v>
      </c>
      <c r="I35" s="11">
        <v>100</v>
      </c>
      <c r="J35" s="11"/>
      <c r="K35" s="11"/>
      <c r="L35" s="11"/>
      <c r="M35" s="11"/>
      <c r="N35" s="11"/>
      <c r="O35" s="11"/>
      <c r="P35" s="38">
        <f t="shared" si="2"/>
        <v>3100</v>
      </c>
      <c r="Q35" s="59">
        <f t="shared" si="3"/>
        <v>3100</v>
      </c>
      <c r="R35" s="60"/>
      <c r="S35" s="60"/>
      <c r="T35" s="60"/>
      <c r="U35" s="60"/>
      <c r="V35" s="72">
        <f t="shared" si="1"/>
        <v>3100</v>
      </c>
    </row>
    <row r="36" spans="1:22" s="4" customFormat="1" ht="23.25" customHeight="1">
      <c r="A36" s="28"/>
      <c r="B36" s="29"/>
      <c r="C36" s="31" t="s">
        <v>155</v>
      </c>
      <c r="D36" s="30"/>
      <c r="E36" s="37">
        <f>E37</f>
        <v>0</v>
      </c>
      <c r="F36" s="27">
        <f aca="true" t="shared" si="8" ref="F36:U36">F37</f>
        <v>0</v>
      </c>
      <c r="G36" s="27">
        <f t="shared" si="8"/>
        <v>0</v>
      </c>
      <c r="H36" s="27">
        <f t="shared" si="8"/>
        <v>7872</v>
      </c>
      <c r="I36" s="27">
        <f t="shared" si="8"/>
        <v>0</v>
      </c>
      <c r="J36" s="27">
        <f t="shared" si="8"/>
        <v>0</v>
      </c>
      <c r="K36" s="27">
        <f t="shared" si="8"/>
        <v>0</v>
      </c>
      <c r="L36" s="27">
        <f t="shared" si="8"/>
        <v>0</v>
      </c>
      <c r="M36" s="27">
        <f t="shared" si="8"/>
        <v>0</v>
      </c>
      <c r="N36" s="27">
        <f t="shared" si="8"/>
        <v>0</v>
      </c>
      <c r="O36" s="27">
        <f t="shared" si="8"/>
        <v>0</v>
      </c>
      <c r="P36" s="38">
        <f t="shared" si="2"/>
        <v>7872</v>
      </c>
      <c r="Q36" s="58">
        <f t="shared" si="8"/>
        <v>0</v>
      </c>
      <c r="R36" s="58">
        <f t="shared" si="8"/>
        <v>2803</v>
      </c>
      <c r="S36" s="58">
        <f t="shared" si="8"/>
        <v>0</v>
      </c>
      <c r="T36" s="58">
        <f t="shared" si="8"/>
        <v>5069</v>
      </c>
      <c r="U36" s="58">
        <f t="shared" si="8"/>
        <v>0</v>
      </c>
      <c r="V36" s="58">
        <f t="shared" si="1"/>
        <v>7872</v>
      </c>
    </row>
    <row r="37" spans="1:22" s="4" customFormat="1" ht="24" customHeight="1">
      <c r="A37" s="15" t="s">
        <v>45</v>
      </c>
      <c r="B37" s="18" t="s">
        <v>91</v>
      </c>
      <c r="C37" s="18" t="s">
        <v>119</v>
      </c>
      <c r="D37" s="18" t="s">
        <v>145</v>
      </c>
      <c r="E37" s="40"/>
      <c r="F37" s="11"/>
      <c r="G37" s="11"/>
      <c r="H37" s="11">
        <v>7872</v>
      </c>
      <c r="I37" s="11"/>
      <c r="J37" s="11"/>
      <c r="K37" s="11"/>
      <c r="L37" s="11"/>
      <c r="M37" s="11"/>
      <c r="N37" s="11"/>
      <c r="O37" s="11"/>
      <c r="P37" s="38">
        <f t="shared" si="2"/>
        <v>7872</v>
      </c>
      <c r="Q37" s="59">
        <f t="shared" si="3"/>
        <v>0</v>
      </c>
      <c r="R37" s="60">
        <v>2803</v>
      </c>
      <c r="S37" s="60"/>
      <c r="T37" s="60">
        <v>5069</v>
      </c>
      <c r="U37" s="60"/>
      <c r="V37" s="58">
        <f t="shared" si="1"/>
        <v>7872</v>
      </c>
    </row>
    <row r="38" spans="1:22" s="4" customFormat="1" ht="24" customHeight="1">
      <c r="A38" s="28"/>
      <c r="B38" s="29"/>
      <c r="C38" s="31" t="s">
        <v>156</v>
      </c>
      <c r="D38" s="30"/>
      <c r="E38" s="37">
        <f aca="true" t="shared" si="9" ref="E38:U38">SUM(E39:E45)</f>
        <v>55800</v>
      </c>
      <c r="F38" s="27">
        <f t="shared" si="9"/>
        <v>13241</v>
      </c>
      <c r="G38" s="27">
        <f t="shared" si="9"/>
        <v>100</v>
      </c>
      <c r="H38" s="27">
        <f t="shared" si="9"/>
        <v>14717</v>
      </c>
      <c r="I38" s="27">
        <f t="shared" si="9"/>
        <v>11819</v>
      </c>
      <c r="J38" s="27">
        <f t="shared" si="9"/>
        <v>670</v>
      </c>
      <c r="K38" s="27">
        <f t="shared" si="9"/>
        <v>14</v>
      </c>
      <c r="L38" s="27">
        <f t="shared" si="9"/>
        <v>0</v>
      </c>
      <c r="M38" s="27">
        <f t="shared" si="9"/>
        <v>150</v>
      </c>
      <c r="N38" s="27">
        <f t="shared" si="9"/>
        <v>698</v>
      </c>
      <c r="O38" s="27">
        <f t="shared" si="9"/>
        <v>1400</v>
      </c>
      <c r="P38" s="38">
        <f t="shared" si="2"/>
        <v>98609</v>
      </c>
      <c r="Q38" s="58">
        <f t="shared" si="9"/>
        <v>89187</v>
      </c>
      <c r="R38" s="58">
        <f t="shared" si="9"/>
        <v>6741</v>
      </c>
      <c r="S38" s="58">
        <f t="shared" si="9"/>
        <v>2681</v>
      </c>
      <c r="T38" s="58">
        <f t="shared" si="9"/>
        <v>0</v>
      </c>
      <c r="U38" s="58">
        <f t="shared" si="9"/>
        <v>0</v>
      </c>
      <c r="V38" s="58">
        <f t="shared" si="1"/>
        <v>98609</v>
      </c>
    </row>
    <row r="39" spans="1:22" s="4" customFormat="1" ht="25.5" customHeight="1">
      <c r="A39" s="46" t="s">
        <v>21</v>
      </c>
      <c r="B39" s="10" t="s">
        <v>67</v>
      </c>
      <c r="C39" s="10" t="s">
        <v>112</v>
      </c>
      <c r="D39" s="10" t="s">
        <v>138</v>
      </c>
      <c r="E39" s="42">
        <v>3462</v>
      </c>
      <c r="F39" s="21">
        <v>834</v>
      </c>
      <c r="G39" s="11"/>
      <c r="H39" s="11"/>
      <c r="I39" s="11">
        <v>660</v>
      </c>
      <c r="J39" s="11"/>
      <c r="K39" s="11"/>
      <c r="L39" s="11"/>
      <c r="M39" s="11"/>
      <c r="N39" s="11"/>
      <c r="O39" s="11"/>
      <c r="P39" s="38">
        <f t="shared" si="2"/>
        <v>4956</v>
      </c>
      <c r="Q39" s="59">
        <f t="shared" si="3"/>
        <v>4956</v>
      </c>
      <c r="R39" s="60"/>
      <c r="S39" s="60"/>
      <c r="T39" s="60"/>
      <c r="U39" s="60"/>
      <c r="V39" s="72">
        <f t="shared" si="1"/>
        <v>4956</v>
      </c>
    </row>
    <row r="40" spans="1:22" s="4" customFormat="1" ht="25.5" customHeight="1">
      <c r="A40" s="46" t="s">
        <v>38</v>
      </c>
      <c r="B40" s="15" t="s">
        <v>84</v>
      </c>
      <c r="C40" s="15" t="s">
        <v>112</v>
      </c>
      <c r="D40" s="15" t="s">
        <v>138</v>
      </c>
      <c r="E40" s="40"/>
      <c r="F40" s="11"/>
      <c r="G40" s="11"/>
      <c r="H40" s="11">
        <v>4520</v>
      </c>
      <c r="I40" s="11">
        <v>3004</v>
      </c>
      <c r="J40" s="11"/>
      <c r="K40" s="11"/>
      <c r="L40" s="11"/>
      <c r="M40" s="11">
        <v>150</v>
      </c>
      <c r="N40" s="11">
        <v>300</v>
      </c>
      <c r="O40" s="11"/>
      <c r="P40" s="38">
        <f t="shared" si="2"/>
        <v>7974</v>
      </c>
      <c r="Q40" s="59">
        <f t="shared" si="3"/>
        <v>7974</v>
      </c>
      <c r="R40" s="60"/>
      <c r="S40" s="60"/>
      <c r="T40" s="60"/>
      <c r="U40" s="60"/>
      <c r="V40" s="72">
        <f t="shared" si="1"/>
        <v>7974</v>
      </c>
    </row>
    <row r="41" spans="1:22" s="35" customFormat="1" ht="25.5" customHeight="1">
      <c r="A41" s="49" t="s">
        <v>189</v>
      </c>
      <c r="B41" s="50" t="s">
        <v>168</v>
      </c>
      <c r="C41" s="50" t="s">
        <v>100</v>
      </c>
      <c r="D41" s="15" t="s">
        <v>138</v>
      </c>
      <c r="E41" s="42">
        <v>4293</v>
      </c>
      <c r="F41" s="21">
        <v>833</v>
      </c>
      <c r="G41" s="21"/>
      <c r="H41" s="21">
        <v>913</v>
      </c>
      <c r="I41" s="21">
        <v>1712</v>
      </c>
      <c r="J41" s="21"/>
      <c r="K41" s="21"/>
      <c r="L41" s="21"/>
      <c r="M41" s="21"/>
      <c r="N41" s="21"/>
      <c r="O41" s="21"/>
      <c r="P41" s="38">
        <f t="shared" si="2"/>
        <v>7751</v>
      </c>
      <c r="Q41" s="59">
        <f t="shared" si="3"/>
        <v>1015</v>
      </c>
      <c r="R41" s="60">
        <v>6736</v>
      </c>
      <c r="S41" s="60"/>
      <c r="T41" s="60"/>
      <c r="U41" s="60"/>
      <c r="V41" s="72">
        <f t="shared" si="1"/>
        <v>7751</v>
      </c>
    </row>
    <row r="42" spans="1:22" s="4" customFormat="1" ht="25.5" customHeight="1">
      <c r="A42" s="46" t="s">
        <v>8</v>
      </c>
      <c r="B42" s="15" t="s">
        <v>54</v>
      </c>
      <c r="C42" s="15" t="s">
        <v>100</v>
      </c>
      <c r="D42" s="15" t="s">
        <v>92</v>
      </c>
      <c r="E42" s="40">
        <v>1543</v>
      </c>
      <c r="F42" s="11">
        <v>372</v>
      </c>
      <c r="G42" s="11"/>
      <c r="H42" s="11">
        <v>766</v>
      </c>
      <c r="I42" s="11"/>
      <c r="J42" s="11"/>
      <c r="K42" s="11"/>
      <c r="L42" s="11"/>
      <c r="M42" s="11"/>
      <c r="N42" s="11">
        <v>5</v>
      </c>
      <c r="O42" s="11"/>
      <c r="P42" s="38">
        <f t="shared" si="2"/>
        <v>2686</v>
      </c>
      <c r="Q42" s="59">
        <f t="shared" si="3"/>
        <v>0</v>
      </c>
      <c r="R42" s="60">
        <v>5</v>
      </c>
      <c r="S42" s="60">
        <v>2681</v>
      </c>
      <c r="T42" s="60"/>
      <c r="U42" s="60"/>
      <c r="V42" s="72">
        <f t="shared" si="1"/>
        <v>2686</v>
      </c>
    </row>
    <row r="43" spans="1:22" s="4" customFormat="1" ht="14.25" customHeight="1">
      <c r="A43" s="46" t="s">
        <v>34</v>
      </c>
      <c r="B43" s="15" t="s">
        <v>80</v>
      </c>
      <c r="C43" s="15" t="s">
        <v>100</v>
      </c>
      <c r="D43" s="15" t="s">
        <v>92</v>
      </c>
      <c r="E43" s="40">
        <v>8196</v>
      </c>
      <c r="F43" s="11">
        <v>1974</v>
      </c>
      <c r="G43" s="11">
        <v>40</v>
      </c>
      <c r="H43" s="11">
        <v>935</v>
      </c>
      <c r="I43" s="11">
        <v>753</v>
      </c>
      <c r="J43" s="11">
        <v>670</v>
      </c>
      <c r="K43" s="11"/>
      <c r="L43" s="11"/>
      <c r="M43" s="11"/>
      <c r="N43" s="11">
        <v>393</v>
      </c>
      <c r="O43" s="11">
        <v>1300</v>
      </c>
      <c r="P43" s="38">
        <f t="shared" si="2"/>
        <v>14261</v>
      </c>
      <c r="Q43" s="59">
        <f t="shared" si="3"/>
        <v>14261</v>
      </c>
      <c r="R43" s="60"/>
      <c r="S43" s="60"/>
      <c r="T43" s="60"/>
      <c r="U43" s="60"/>
      <c r="V43" s="72">
        <f t="shared" si="1"/>
        <v>14261</v>
      </c>
    </row>
    <row r="44" spans="1:22" s="4" customFormat="1" ht="14.25" customHeight="1">
      <c r="A44" s="46" t="s">
        <v>39</v>
      </c>
      <c r="B44" s="15" t="s">
        <v>85</v>
      </c>
      <c r="C44" s="15" t="s">
        <v>100</v>
      </c>
      <c r="D44" s="15" t="s">
        <v>92</v>
      </c>
      <c r="E44" s="40">
        <v>23035</v>
      </c>
      <c r="F44" s="11">
        <v>5549</v>
      </c>
      <c r="G44" s="11"/>
      <c r="H44" s="11">
        <v>3786</v>
      </c>
      <c r="I44" s="11">
        <v>3178</v>
      </c>
      <c r="J44" s="11"/>
      <c r="K44" s="11">
        <v>14</v>
      </c>
      <c r="L44" s="11"/>
      <c r="M44" s="11"/>
      <c r="N44" s="11"/>
      <c r="O44" s="11"/>
      <c r="P44" s="38">
        <f t="shared" si="2"/>
        <v>35562</v>
      </c>
      <c r="Q44" s="59">
        <f t="shared" si="3"/>
        <v>35562</v>
      </c>
      <c r="R44" s="60"/>
      <c r="S44" s="60"/>
      <c r="T44" s="60"/>
      <c r="U44" s="60"/>
      <c r="V44" s="72">
        <f t="shared" si="1"/>
        <v>35562</v>
      </c>
    </row>
    <row r="45" spans="1:22" s="4" customFormat="1" ht="25.5" customHeight="1">
      <c r="A45" s="46" t="s">
        <v>42</v>
      </c>
      <c r="B45" s="19" t="s">
        <v>88</v>
      </c>
      <c r="C45" s="19" t="s">
        <v>100</v>
      </c>
      <c r="D45" s="19" t="s">
        <v>92</v>
      </c>
      <c r="E45" s="40">
        <v>15271</v>
      </c>
      <c r="F45" s="11">
        <v>3679</v>
      </c>
      <c r="G45" s="11">
        <v>60</v>
      </c>
      <c r="H45" s="11">
        <v>3797</v>
      </c>
      <c r="I45" s="11">
        <v>2512</v>
      </c>
      <c r="J45" s="11"/>
      <c r="K45" s="11"/>
      <c r="L45" s="11"/>
      <c r="M45" s="11"/>
      <c r="N45" s="11"/>
      <c r="O45" s="11">
        <v>100</v>
      </c>
      <c r="P45" s="38">
        <f t="shared" si="2"/>
        <v>25419</v>
      </c>
      <c r="Q45" s="59">
        <f t="shared" si="3"/>
        <v>25419</v>
      </c>
      <c r="R45" s="60"/>
      <c r="S45" s="60"/>
      <c r="T45" s="60"/>
      <c r="U45" s="60"/>
      <c r="V45" s="72">
        <f t="shared" si="1"/>
        <v>25419</v>
      </c>
    </row>
    <row r="46" spans="1:22" s="4" customFormat="1" ht="25.5" customHeight="1">
      <c r="A46" s="28"/>
      <c r="B46" s="29"/>
      <c r="C46" s="31" t="s">
        <v>157</v>
      </c>
      <c r="D46" s="30"/>
      <c r="E46" s="36">
        <f aca="true" t="shared" si="10" ref="E46:N46">SUM(E47:E59)</f>
        <v>328675</v>
      </c>
      <c r="F46" s="36">
        <f t="shared" si="10"/>
        <v>79317</v>
      </c>
      <c r="G46" s="36">
        <f t="shared" si="10"/>
        <v>106</v>
      </c>
      <c r="H46" s="36">
        <f t="shared" si="10"/>
        <v>31108</v>
      </c>
      <c r="I46" s="36">
        <f t="shared" si="10"/>
        <v>57323</v>
      </c>
      <c r="J46" s="36">
        <f t="shared" si="10"/>
        <v>438</v>
      </c>
      <c r="K46" s="36">
        <f t="shared" si="10"/>
        <v>147</v>
      </c>
      <c r="L46" s="36">
        <f t="shared" si="10"/>
        <v>0</v>
      </c>
      <c r="M46" s="36">
        <f t="shared" si="10"/>
        <v>1212</v>
      </c>
      <c r="N46" s="36">
        <f t="shared" si="10"/>
        <v>1102</v>
      </c>
      <c r="O46" s="36">
        <f>SUM(O47:O59)</f>
        <v>389</v>
      </c>
      <c r="P46" s="38">
        <f t="shared" si="2"/>
        <v>499817</v>
      </c>
      <c r="Q46" s="58">
        <f>SUM(Q47:Q59)</f>
        <v>308555</v>
      </c>
      <c r="R46" s="58">
        <f>SUM(R47:R59)</f>
        <v>1158</v>
      </c>
      <c r="S46" s="58">
        <f>SUM(S47:S59)</f>
        <v>186815</v>
      </c>
      <c r="T46" s="58">
        <f>SUM(T47:T59)</f>
        <v>3289</v>
      </c>
      <c r="U46" s="58">
        <f>SUM(U47:U59)</f>
        <v>0</v>
      </c>
      <c r="V46" s="58">
        <f t="shared" si="1"/>
        <v>499817</v>
      </c>
    </row>
    <row r="47" spans="1:22" s="4" customFormat="1" ht="22.5" customHeight="1">
      <c r="A47" s="46" t="s">
        <v>28</v>
      </c>
      <c r="B47" s="10" t="s">
        <v>74</v>
      </c>
      <c r="C47" s="10" t="s">
        <v>108</v>
      </c>
      <c r="D47" s="10" t="s">
        <v>134</v>
      </c>
      <c r="E47" s="40">
        <v>11247</v>
      </c>
      <c r="F47" s="11">
        <v>2709</v>
      </c>
      <c r="G47" s="11"/>
      <c r="H47" s="11"/>
      <c r="I47" s="11"/>
      <c r="J47" s="11"/>
      <c r="K47" s="11"/>
      <c r="L47" s="11"/>
      <c r="M47" s="11"/>
      <c r="N47" s="11"/>
      <c r="O47" s="11"/>
      <c r="P47" s="38">
        <f t="shared" si="2"/>
        <v>13956</v>
      </c>
      <c r="Q47" s="59">
        <f t="shared" si="3"/>
        <v>0</v>
      </c>
      <c r="R47" s="60">
        <v>76</v>
      </c>
      <c r="S47" s="60">
        <v>13880</v>
      </c>
      <c r="T47" s="60"/>
      <c r="U47" s="60"/>
      <c r="V47" s="72">
        <f>Q47+R47+S47+T47+U47</f>
        <v>13956</v>
      </c>
    </row>
    <row r="48" spans="1:22" s="4" customFormat="1" ht="22.5" customHeight="1">
      <c r="A48" s="15" t="s">
        <v>26</v>
      </c>
      <c r="B48" s="15" t="s">
        <v>72</v>
      </c>
      <c r="C48" s="15" t="s">
        <v>111</v>
      </c>
      <c r="D48" s="15" t="s">
        <v>137</v>
      </c>
      <c r="E48" s="40">
        <v>30109</v>
      </c>
      <c r="F48" s="11">
        <v>7253</v>
      </c>
      <c r="G48" s="11"/>
      <c r="H48" s="11"/>
      <c r="I48" s="11"/>
      <c r="J48" s="11"/>
      <c r="K48" s="11"/>
      <c r="L48" s="11"/>
      <c r="M48" s="11"/>
      <c r="N48" s="11">
        <v>104</v>
      </c>
      <c r="O48" s="11"/>
      <c r="P48" s="38">
        <f t="shared" si="2"/>
        <v>37466</v>
      </c>
      <c r="Q48" s="59">
        <f t="shared" si="3"/>
        <v>0</v>
      </c>
      <c r="R48" s="60">
        <v>104</v>
      </c>
      <c r="S48" s="60">
        <v>37362</v>
      </c>
      <c r="T48" s="60"/>
      <c r="U48" s="60"/>
      <c r="V48" s="72">
        <f aca="true" t="shared" si="11" ref="V48:V60">Q48+R48+S48+T48+U48</f>
        <v>37466</v>
      </c>
    </row>
    <row r="49" spans="1:22" ht="22.5" customHeight="1">
      <c r="A49" s="46" t="s">
        <v>30</v>
      </c>
      <c r="B49" s="12" t="s">
        <v>76</v>
      </c>
      <c r="C49" s="12" t="s">
        <v>111</v>
      </c>
      <c r="D49" s="12" t="s">
        <v>137</v>
      </c>
      <c r="E49" s="39">
        <v>29088</v>
      </c>
      <c r="F49" s="14">
        <v>7007</v>
      </c>
      <c r="G49" s="14"/>
      <c r="H49" s="14">
        <v>3930</v>
      </c>
      <c r="I49" s="14">
        <v>5205</v>
      </c>
      <c r="J49" s="14">
        <v>145</v>
      </c>
      <c r="K49" s="14"/>
      <c r="L49" s="14"/>
      <c r="M49" s="14"/>
      <c r="N49" s="14"/>
      <c r="O49" s="14">
        <v>100</v>
      </c>
      <c r="P49" s="38">
        <f t="shared" si="2"/>
        <v>45475</v>
      </c>
      <c r="Q49" s="59">
        <f t="shared" si="3"/>
        <v>45475</v>
      </c>
      <c r="R49" s="47"/>
      <c r="S49" s="47"/>
      <c r="T49" s="47"/>
      <c r="U49" s="47"/>
      <c r="V49" s="72">
        <f t="shared" si="11"/>
        <v>45475</v>
      </c>
    </row>
    <row r="50" spans="1:22" s="4" customFormat="1" ht="22.5" customHeight="1">
      <c r="A50" s="46" t="s">
        <v>20</v>
      </c>
      <c r="B50" s="15" t="s">
        <v>66</v>
      </c>
      <c r="C50" s="15" t="s">
        <v>111</v>
      </c>
      <c r="D50" s="15" t="s">
        <v>137</v>
      </c>
      <c r="E50" s="40">
        <v>14136</v>
      </c>
      <c r="F50" s="11">
        <v>3405</v>
      </c>
      <c r="G50" s="11"/>
      <c r="H50" s="11"/>
      <c r="I50" s="11"/>
      <c r="J50" s="11"/>
      <c r="K50" s="11"/>
      <c r="L50" s="11"/>
      <c r="M50" s="11"/>
      <c r="N50" s="11"/>
      <c r="O50" s="11"/>
      <c r="P50" s="38">
        <f t="shared" si="2"/>
        <v>17541</v>
      </c>
      <c r="Q50" s="59">
        <f t="shared" si="3"/>
        <v>17541</v>
      </c>
      <c r="R50" s="60"/>
      <c r="S50" s="60"/>
      <c r="T50" s="60"/>
      <c r="U50" s="60"/>
      <c r="V50" s="72">
        <f t="shared" si="11"/>
        <v>17541</v>
      </c>
    </row>
    <row r="51" spans="1:22" s="4" customFormat="1" ht="22.5" customHeight="1">
      <c r="A51" s="46" t="s">
        <v>27</v>
      </c>
      <c r="B51" s="15" t="s">
        <v>73</v>
      </c>
      <c r="C51" s="15" t="s">
        <v>115</v>
      </c>
      <c r="D51" s="15" t="s">
        <v>141</v>
      </c>
      <c r="E51" s="40">
        <v>104459</v>
      </c>
      <c r="F51" s="11">
        <v>25164</v>
      </c>
      <c r="G51" s="11"/>
      <c r="H51" s="11">
        <v>95</v>
      </c>
      <c r="I51" s="11"/>
      <c r="J51" s="11"/>
      <c r="K51" s="11"/>
      <c r="L51" s="11"/>
      <c r="M51" s="11"/>
      <c r="N51" s="11"/>
      <c r="O51" s="11"/>
      <c r="P51" s="38">
        <f t="shared" si="2"/>
        <v>129718</v>
      </c>
      <c r="Q51" s="59">
        <f t="shared" si="3"/>
        <v>0</v>
      </c>
      <c r="R51" s="60">
        <v>95</v>
      </c>
      <c r="S51" s="60">
        <v>129623</v>
      </c>
      <c r="T51" s="60"/>
      <c r="U51" s="60"/>
      <c r="V51" s="72">
        <f t="shared" si="11"/>
        <v>129718</v>
      </c>
    </row>
    <row r="52" spans="1:22" ht="22.5" customHeight="1">
      <c r="A52" s="46" t="s">
        <v>36</v>
      </c>
      <c r="B52" s="12" t="s">
        <v>82</v>
      </c>
      <c r="C52" s="12" t="s">
        <v>115</v>
      </c>
      <c r="D52" s="12" t="s">
        <v>141</v>
      </c>
      <c r="E52" s="41">
        <v>66080</v>
      </c>
      <c r="F52" s="20">
        <v>15918</v>
      </c>
      <c r="G52" s="20">
        <v>106</v>
      </c>
      <c r="H52" s="20">
        <v>19813</v>
      </c>
      <c r="I52" s="20">
        <v>36792</v>
      </c>
      <c r="J52" s="20">
        <v>250</v>
      </c>
      <c r="K52" s="14">
        <v>65</v>
      </c>
      <c r="L52" s="11"/>
      <c r="M52" s="11"/>
      <c r="N52" s="11"/>
      <c r="O52" s="11">
        <v>289</v>
      </c>
      <c r="P52" s="38">
        <f t="shared" si="2"/>
        <v>139313</v>
      </c>
      <c r="Q52" s="59">
        <f t="shared" si="3"/>
        <v>132996</v>
      </c>
      <c r="R52" s="47">
        <v>761</v>
      </c>
      <c r="S52" s="47">
        <v>5556</v>
      </c>
      <c r="T52" s="47"/>
      <c r="U52" s="47"/>
      <c r="V52" s="58">
        <f t="shared" si="11"/>
        <v>139313</v>
      </c>
    </row>
    <row r="53" spans="1:22" ht="22.5" customHeight="1">
      <c r="A53" s="46" t="s">
        <v>35</v>
      </c>
      <c r="B53" s="12" t="s">
        <v>81</v>
      </c>
      <c r="C53" s="12" t="s">
        <v>108</v>
      </c>
      <c r="D53" s="12" t="s">
        <v>134</v>
      </c>
      <c r="E53" s="41">
        <v>44824</v>
      </c>
      <c r="F53" s="20">
        <v>10798</v>
      </c>
      <c r="G53" s="20"/>
      <c r="H53" s="20">
        <v>2912</v>
      </c>
      <c r="I53" s="20">
        <v>10447</v>
      </c>
      <c r="J53" s="20">
        <v>43</v>
      </c>
      <c r="K53" s="14"/>
      <c r="L53" s="11"/>
      <c r="M53" s="11"/>
      <c r="N53" s="11"/>
      <c r="O53" s="11"/>
      <c r="P53" s="38">
        <f t="shared" si="2"/>
        <v>69024</v>
      </c>
      <c r="Q53" s="59">
        <f t="shared" si="3"/>
        <v>69024</v>
      </c>
      <c r="R53" s="47"/>
      <c r="S53" s="47"/>
      <c r="T53" s="47"/>
      <c r="U53" s="47"/>
      <c r="V53" s="58">
        <f t="shared" si="11"/>
        <v>69024</v>
      </c>
    </row>
    <row r="54" spans="1:22" s="4" customFormat="1" ht="22.5" customHeight="1">
      <c r="A54" s="15" t="s">
        <v>32</v>
      </c>
      <c r="B54" s="15" t="s">
        <v>78</v>
      </c>
      <c r="C54" s="15" t="s">
        <v>115</v>
      </c>
      <c r="D54" s="15" t="s">
        <v>141</v>
      </c>
      <c r="E54" s="40">
        <v>1855</v>
      </c>
      <c r="F54" s="11">
        <v>589</v>
      </c>
      <c r="G54" s="11"/>
      <c r="H54" s="11">
        <v>838</v>
      </c>
      <c r="I54" s="11">
        <v>129</v>
      </c>
      <c r="J54" s="11"/>
      <c r="K54" s="11"/>
      <c r="L54" s="11"/>
      <c r="M54" s="11"/>
      <c r="N54" s="11"/>
      <c r="O54" s="11"/>
      <c r="P54" s="38">
        <f t="shared" si="2"/>
        <v>3411</v>
      </c>
      <c r="Q54" s="59">
        <f t="shared" si="3"/>
        <v>0</v>
      </c>
      <c r="R54" s="60">
        <v>122</v>
      </c>
      <c r="S54" s="60"/>
      <c r="T54" s="60">
        <v>3289</v>
      </c>
      <c r="U54" s="60"/>
      <c r="V54" s="58">
        <f t="shared" si="11"/>
        <v>3411</v>
      </c>
    </row>
    <row r="55" spans="1:22" ht="22.5" customHeight="1">
      <c r="A55" s="46" t="s">
        <v>161</v>
      </c>
      <c r="B55" s="12" t="s">
        <v>162</v>
      </c>
      <c r="C55" s="15" t="s">
        <v>184</v>
      </c>
      <c r="D55" s="15" t="s">
        <v>141</v>
      </c>
      <c r="E55" s="39">
        <v>20738</v>
      </c>
      <c r="F55" s="14">
        <v>4996</v>
      </c>
      <c r="G55" s="14"/>
      <c r="H55" s="14">
        <v>730</v>
      </c>
      <c r="I55" s="14">
        <v>250</v>
      </c>
      <c r="J55" s="14"/>
      <c r="K55" s="14"/>
      <c r="L55" s="14"/>
      <c r="M55" s="14"/>
      <c r="N55" s="14"/>
      <c r="O55" s="14"/>
      <c r="P55" s="38">
        <f t="shared" si="2"/>
        <v>26714</v>
      </c>
      <c r="Q55" s="59">
        <f t="shared" si="3"/>
        <v>26714</v>
      </c>
      <c r="R55" s="47"/>
      <c r="S55" s="47"/>
      <c r="T55" s="47"/>
      <c r="U55" s="47"/>
      <c r="V55" s="72">
        <f t="shared" si="11"/>
        <v>26714</v>
      </c>
    </row>
    <row r="56" spans="1:22" ht="22.5" customHeight="1">
      <c r="A56" s="12" t="s">
        <v>1</v>
      </c>
      <c r="B56" s="12" t="s">
        <v>47</v>
      </c>
      <c r="C56" s="12" t="s">
        <v>94</v>
      </c>
      <c r="D56" s="12" t="s">
        <v>121</v>
      </c>
      <c r="E56" s="48">
        <v>5855</v>
      </c>
      <c r="F56" s="47">
        <v>1410</v>
      </c>
      <c r="G56" s="14"/>
      <c r="H56" s="14">
        <v>2790</v>
      </c>
      <c r="I56" s="14">
        <v>4500</v>
      </c>
      <c r="J56" s="14"/>
      <c r="K56" s="14"/>
      <c r="L56" s="14"/>
      <c r="M56" s="14"/>
      <c r="N56" s="14"/>
      <c r="O56" s="14"/>
      <c r="P56" s="38">
        <f t="shared" si="2"/>
        <v>14555</v>
      </c>
      <c r="Q56" s="59">
        <f t="shared" si="3"/>
        <v>14555</v>
      </c>
      <c r="R56" s="47"/>
      <c r="S56" s="47"/>
      <c r="T56" s="47"/>
      <c r="U56" s="47"/>
      <c r="V56" s="72">
        <f t="shared" si="11"/>
        <v>14555</v>
      </c>
    </row>
    <row r="57" spans="1:22" ht="22.5" customHeight="1">
      <c r="A57" s="12" t="s">
        <v>5</v>
      </c>
      <c r="B57" s="12" t="s">
        <v>51</v>
      </c>
      <c r="C57" s="12" t="s">
        <v>94</v>
      </c>
      <c r="D57" s="12" t="s">
        <v>121</v>
      </c>
      <c r="E57" s="39"/>
      <c r="F57" s="14"/>
      <c r="G57" s="14"/>
      <c r="H57" s="14"/>
      <c r="I57" s="14"/>
      <c r="J57" s="14"/>
      <c r="K57" s="14"/>
      <c r="L57" s="14"/>
      <c r="M57" s="14">
        <v>900</v>
      </c>
      <c r="N57" s="14"/>
      <c r="O57" s="14"/>
      <c r="P57" s="38">
        <f t="shared" si="2"/>
        <v>900</v>
      </c>
      <c r="Q57" s="59">
        <f t="shared" si="3"/>
        <v>900</v>
      </c>
      <c r="R57" s="47"/>
      <c r="S57" s="47"/>
      <c r="T57" s="47"/>
      <c r="U57" s="47"/>
      <c r="V57" s="72">
        <f t="shared" si="11"/>
        <v>900</v>
      </c>
    </row>
    <row r="58" spans="1:22" ht="22.5" customHeight="1">
      <c r="A58" s="46" t="s">
        <v>186</v>
      </c>
      <c r="B58" s="12" t="s">
        <v>187</v>
      </c>
      <c r="C58" s="12" t="s">
        <v>188</v>
      </c>
      <c r="D58" s="12" t="s">
        <v>121</v>
      </c>
      <c r="E58" s="39"/>
      <c r="F58" s="14"/>
      <c r="G58" s="14"/>
      <c r="H58" s="14"/>
      <c r="I58" s="14"/>
      <c r="J58" s="14"/>
      <c r="K58" s="14">
        <v>82</v>
      </c>
      <c r="L58" s="14"/>
      <c r="M58" s="14">
        <v>312</v>
      </c>
      <c r="N58" s="14"/>
      <c r="O58" s="14"/>
      <c r="P58" s="38">
        <f t="shared" si="2"/>
        <v>394</v>
      </c>
      <c r="Q58" s="59">
        <f t="shared" si="3"/>
        <v>0</v>
      </c>
      <c r="R58" s="47"/>
      <c r="S58" s="47">
        <v>394</v>
      </c>
      <c r="T58" s="47"/>
      <c r="U58" s="47"/>
      <c r="V58" s="72">
        <f t="shared" si="11"/>
        <v>394</v>
      </c>
    </row>
    <row r="59" spans="1:22" ht="22.5" customHeight="1">
      <c r="A59" s="12" t="s">
        <v>9</v>
      </c>
      <c r="B59" s="12" t="s">
        <v>55</v>
      </c>
      <c r="C59" s="12" t="s">
        <v>101</v>
      </c>
      <c r="D59" s="12" t="s">
        <v>127</v>
      </c>
      <c r="E59" s="39">
        <v>284</v>
      </c>
      <c r="F59" s="14">
        <v>68</v>
      </c>
      <c r="G59" s="14"/>
      <c r="H59" s="14"/>
      <c r="I59" s="14"/>
      <c r="J59" s="14"/>
      <c r="K59" s="14"/>
      <c r="L59" s="14"/>
      <c r="M59" s="14"/>
      <c r="N59" s="14">
        <v>998</v>
      </c>
      <c r="O59" s="14"/>
      <c r="P59" s="38">
        <f t="shared" si="2"/>
        <v>1350</v>
      </c>
      <c r="Q59" s="59">
        <f t="shared" si="3"/>
        <v>1350</v>
      </c>
      <c r="R59" s="47"/>
      <c r="S59" s="47"/>
      <c r="T59" s="47"/>
      <c r="U59" s="47"/>
      <c r="V59" s="72">
        <f t="shared" si="11"/>
        <v>1350</v>
      </c>
    </row>
    <row r="60" spans="1:22" s="4" customFormat="1" ht="25.5" customHeight="1">
      <c r="A60" s="28"/>
      <c r="B60" s="29"/>
      <c r="C60" s="31" t="s">
        <v>158</v>
      </c>
      <c r="D60" s="30"/>
      <c r="E60" s="37">
        <f>E61+E62+E63+E64+E65+E66+E67</f>
        <v>32534</v>
      </c>
      <c r="F60" s="37">
        <f aca="true" t="shared" si="12" ref="F60:O60">F61+F62+F63+F64+F65+F66+F67</f>
        <v>7775</v>
      </c>
      <c r="G60" s="37">
        <f t="shared" si="12"/>
        <v>0</v>
      </c>
      <c r="H60" s="37">
        <f t="shared" si="12"/>
        <v>2212</v>
      </c>
      <c r="I60" s="37">
        <f t="shared" si="12"/>
        <v>1880</v>
      </c>
      <c r="J60" s="37">
        <f t="shared" si="12"/>
        <v>0</v>
      </c>
      <c r="K60" s="37">
        <f t="shared" si="12"/>
        <v>0</v>
      </c>
      <c r="L60" s="37">
        <f t="shared" si="12"/>
        <v>0</v>
      </c>
      <c r="M60" s="37">
        <f t="shared" si="12"/>
        <v>27142</v>
      </c>
      <c r="N60" s="37">
        <f t="shared" si="12"/>
        <v>15432</v>
      </c>
      <c r="O60" s="37">
        <f t="shared" si="12"/>
        <v>0</v>
      </c>
      <c r="P60" s="38">
        <f>P61+P62+P63+P64+P65+P66+P67</f>
        <v>86975</v>
      </c>
      <c r="Q60" s="58">
        <f>SUM(Q61:Q67)</f>
        <v>81465</v>
      </c>
      <c r="R60" s="58">
        <f>SUM(R61:R67)</f>
        <v>0</v>
      </c>
      <c r="S60" s="58">
        <f>SUM(S61:S67)</f>
        <v>5510</v>
      </c>
      <c r="T60" s="58">
        <f>SUM(T61:T67)</f>
        <v>0</v>
      </c>
      <c r="U60" s="58">
        <f>U61+U62+U63+U64+U65+U66+U67</f>
        <v>0</v>
      </c>
      <c r="V60" s="58">
        <f t="shared" si="11"/>
        <v>86975</v>
      </c>
    </row>
    <row r="61" spans="1:22" s="4" customFormat="1" ht="25.5" customHeight="1">
      <c r="A61" s="46" t="s">
        <v>16</v>
      </c>
      <c r="B61" s="10" t="s">
        <v>62</v>
      </c>
      <c r="C61" s="10" t="s">
        <v>103</v>
      </c>
      <c r="D61" s="10" t="s">
        <v>129</v>
      </c>
      <c r="E61" s="40"/>
      <c r="F61" s="11"/>
      <c r="G61" s="11"/>
      <c r="H61" s="11"/>
      <c r="I61" s="11"/>
      <c r="J61" s="11"/>
      <c r="K61" s="11"/>
      <c r="L61" s="11"/>
      <c r="M61" s="11">
        <v>10237</v>
      </c>
      <c r="N61" s="11"/>
      <c r="O61" s="11"/>
      <c r="P61" s="38">
        <f t="shared" si="2"/>
        <v>10237</v>
      </c>
      <c r="Q61" s="59">
        <f t="shared" si="3"/>
        <v>8779</v>
      </c>
      <c r="R61" s="60"/>
      <c r="S61" s="60">
        <v>1458</v>
      </c>
      <c r="T61" s="60"/>
      <c r="U61" s="60"/>
      <c r="V61" s="72">
        <f>U61+T61+S61+R61+Q61</f>
        <v>10237</v>
      </c>
    </row>
    <row r="62" spans="1:22" s="4" customFormat="1" ht="14.25" customHeight="1">
      <c r="A62" s="46" t="s">
        <v>40</v>
      </c>
      <c r="B62" s="15" t="s">
        <v>86</v>
      </c>
      <c r="C62" s="15" t="s">
        <v>96</v>
      </c>
      <c r="D62" s="15" t="s">
        <v>123</v>
      </c>
      <c r="E62" s="40"/>
      <c r="F62" s="11"/>
      <c r="G62" s="11"/>
      <c r="H62" s="11"/>
      <c r="I62" s="11"/>
      <c r="J62" s="11"/>
      <c r="K62" s="11"/>
      <c r="L62" s="11"/>
      <c r="M62" s="11">
        <v>13610</v>
      </c>
      <c r="N62" s="11">
        <v>15432</v>
      </c>
      <c r="O62" s="11"/>
      <c r="P62" s="38">
        <f t="shared" si="2"/>
        <v>29042</v>
      </c>
      <c r="Q62" s="59">
        <f t="shared" si="3"/>
        <v>29042</v>
      </c>
      <c r="R62" s="60"/>
      <c r="S62" s="60"/>
      <c r="T62" s="60"/>
      <c r="U62" s="60"/>
      <c r="V62" s="72">
        <f aca="true" t="shared" si="13" ref="V62:V67">U62+T62+S62+R62+Q62</f>
        <v>29042</v>
      </c>
    </row>
    <row r="63" spans="1:22" s="4" customFormat="1" ht="25.5" customHeight="1">
      <c r="A63" s="46" t="s">
        <v>37</v>
      </c>
      <c r="B63" s="15" t="s">
        <v>83</v>
      </c>
      <c r="C63" s="15" t="s">
        <v>105</v>
      </c>
      <c r="D63" s="15" t="s">
        <v>131</v>
      </c>
      <c r="E63" s="40"/>
      <c r="F63" s="11"/>
      <c r="G63" s="11"/>
      <c r="H63" s="11"/>
      <c r="I63" s="11"/>
      <c r="J63" s="11"/>
      <c r="K63" s="11"/>
      <c r="L63" s="11"/>
      <c r="M63" s="11">
        <v>3195</v>
      </c>
      <c r="N63" s="11"/>
      <c r="O63" s="11"/>
      <c r="P63" s="38">
        <f t="shared" si="2"/>
        <v>3195</v>
      </c>
      <c r="Q63" s="59">
        <f t="shared" si="3"/>
        <v>3195</v>
      </c>
      <c r="R63" s="60"/>
      <c r="S63" s="60"/>
      <c r="T63" s="60"/>
      <c r="U63" s="60"/>
      <c r="V63" s="72">
        <f t="shared" si="13"/>
        <v>3195</v>
      </c>
    </row>
    <row r="64" spans="1:22" s="4" customFormat="1" ht="25.5" customHeight="1">
      <c r="A64" s="46" t="s">
        <v>13</v>
      </c>
      <c r="B64" s="15" t="s">
        <v>59</v>
      </c>
      <c r="C64" s="15" t="s">
        <v>105</v>
      </c>
      <c r="D64" s="15" t="s">
        <v>131</v>
      </c>
      <c r="E64" s="42">
        <v>18218</v>
      </c>
      <c r="F64" s="21">
        <v>4389</v>
      </c>
      <c r="G64" s="11"/>
      <c r="H64" s="11">
        <v>1532</v>
      </c>
      <c r="I64" s="11">
        <v>850</v>
      </c>
      <c r="J64" s="11"/>
      <c r="K64" s="11"/>
      <c r="L64" s="11"/>
      <c r="M64" s="11"/>
      <c r="N64" s="11"/>
      <c r="O64" s="11"/>
      <c r="P64" s="38">
        <f t="shared" si="2"/>
        <v>24989</v>
      </c>
      <c r="Q64" s="59">
        <f t="shared" si="3"/>
        <v>24707</v>
      </c>
      <c r="R64" s="60"/>
      <c r="S64" s="60">
        <v>282</v>
      </c>
      <c r="T64" s="60"/>
      <c r="U64" s="60"/>
      <c r="V64" s="72">
        <f t="shared" si="13"/>
        <v>24989</v>
      </c>
    </row>
    <row r="65" spans="1:22" s="4" customFormat="1" ht="14.25" customHeight="1">
      <c r="A65" s="46" t="s">
        <v>12</v>
      </c>
      <c r="B65" s="15" t="s">
        <v>58</v>
      </c>
      <c r="C65" s="15" t="s">
        <v>103</v>
      </c>
      <c r="D65" s="15" t="s">
        <v>129</v>
      </c>
      <c r="E65" s="40">
        <v>11316</v>
      </c>
      <c r="F65" s="11">
        <v>2726</v>
      </c>
      <c r="G65" s="11"/>
      <c r="H65" s="11">
        <v>620</v>
      </c>
      <c r="I65" s="11">
        <v>880</v>
      </c>
      <c r="J65" s="11"/>
      <c r="K65" s="11"/>
      <c r="L65" s="11"/>
      <c r="M65" s="11"/>
      <c r="N65" s="11"/>
      <c r="O65" s="11"/>
      <c r="P65" s="38">
        <f t="shared" si="2"/>
        <v>15542</v>
      </c>
      <c r="Q65" s="59">
        <f t="shared" si="3"/>
        <v>15542</v>
      </c>
      <c r="R65" s="60"/>
      <c r="S65" s="60"/>
      <c r="T65" s="60"/>
      <c r="U65" s="60"/>
      <c r="V65" s="72">
        <f t="shared" si="13"/>
        <v>15542</v>
      </c>
    </row>
    <row r="66" spans="1:22" s="4" customFormat="1" ht="14.25" customHeight="1">
      <c r="A66" s="46" t="s">
        <v>3</v>
      </c>
      <c r="B66" s="15" t="s">
        <v>49</v>
      </c>
      <c r="C66" s="15" t="s">
        <v>96</v>
      </c>
      <c r="D66" s="15" t="s">
        <v>123</v>
      </c>
      <c r="E66" s="40">
        <v>3000</v>
      </c>
      <c r="F66" s="11">
        <v>660</v>
      </c>
      <c r="G66" s="11"/>
      <c r="H66" s="11">
        <v>10</v>
      </c>
      <c r="I66" s="11"/>
      <c r="J66" s="11"/>
      <c r="K66" s="11"/>
      <c r="L66" s="11"/>
      <c r="M66" s="11">
        <v>100</v>
      </c>
      <c r="N66" s="11"/>
      <c r="O66" s="11"/>
      <c r="P66" s="38">
        <f>E66+F66+G66+H66+I66+J66+K66+L66+M66+N66+O66</f>
        <v>3770</v>
      </c>
      <c r="Q66" s="59">
        <f t="shared" si="3"/>
        <v>0</v>
      </c>
      <c r="R66" s="60"/>
      <c r="S66" s="60">
        <v>3770</v>
      </c>
      <c r="T66" s="60"/>
      <c r="U66" s="60"/>
      <c r="V66" s="72">
        <f t="shared" si="13"/>
        <v>3770</v>
      </c>
    </row>
    <row r="67" spans="1:22" s="4" customFormat="1" ht="27" customHeight="1">
      <c r="A67" s="46" t="s">
        <v>24</v>
      </c>
      <c r="B67" s="15" t="s">
        <v>70</v>
      </c>
      <c r="C67" s="15" t="s">
        <v>96</v>
      </c>
      <c r="D67" s="15" t="s">
        <v>123</v>
      </c>
      <c r="E67" s="43"/>
      <c r="F67" s="22"/>
      <c r="G67" s="22"/>
      <c r="H67" s="22">
        <v>50</v>
      </c>
      <c r="I67" s="22">
        <v>150</v>
      </c>
      <c r="J67" s="22"/>
      <c r="K67" s="22"/>
      <c r="L67" s="22"/>
      <c r="M67" s="22"/>
      <c r="N67" s="22"/>
      <c r="O67" s="22"/>
      <c r="P67" s="38">
        <f>E67+F67+G67+H67+I67+J67+K67+L67+M67+N67+O67</f>
        <v>200</v>
      </c>
      <c r="Q67" s="59">
        <f t="shared" si="3"/>
        <v>200</v>
      </c>
      <c r="R67" s="61"/>
      <c r="S67" s="61"/>
      <c r="T67" s="61"/>
      <c r="U67" s="61"/>
      <c r="V67" s="72">
        <f t="shared" si="13"/>
        <v>200</v>
      </c>
    </row>
    <row r="68" spans="1:22" ht="15.75" thickBot="1">
      <c r="A68" s="7"/>
      <c r="B68" s="8"/>
      <c r="C68" s="7"/>
      <c r="D68" s="7" t="s">
        <v>159</v>
      </c>
      <c r="E68" s="44">
        <f aca="true" t="shared" si="14" ref="E68:V68">E60+E46+E38+E36+E31+E27+E20+E18+E9</f>
        <v>606552</v>
      </c>
      <c r="F68" s="45">
        <f t="shared" si="14"/>
        <v>147828</v>
      </c>
      <c r="G68" s="45">
        <f t="shared" si="14"/>
        <v>756</v>
      </c>
      <c r="H68" s="45">
        <f t="shared" si="14"/>
        <v>110061</v>
      </c>
      <c r="I68" s="45">
        <f t="shared" si="14"/>
        <v>94457</v>
      </c>
      <c r="J68" s="45">
        <f t="shared" si="14"/>
        <v>1208</v>
      </c>
      <c r="K68" s="45">
        <f t="shared" si="14"/>
        <v>19071</v>
      </c>
      <c r="L68" s="45">
        <f t="shared" si="14"/>
        <v>173187</v>
      </c>
      <c r="M68" s="45">
        <f t="shared" si="14"/>
        <v>65976</v>
      </c>
      <c r="N68" s="45">
        <f t="shared" si="14"/>
        <v>47469</v>
      </c>
      <c r="O68" s="45">
        <f t="shared" si="14"/>
        <v>2139</v>
      </c>
      <c r="P68" s="45">
        <f t="shared" si="14"/>
        <v>1268704</v>
      </c>
      <c r="Q68" s="62">
        <f t="shared" si="14"/>
        <v>772779</v>
      </c>
      <c r="R68" s="63">
        <f t="shared" si="14"/>
        <v>156541</v>
      </c>
      <c r="S68" s="63">
        <f t="shared" si="14"/>
        <v>231026</v>
      </c>
      <c r="T68" s="63">
        <f t="shared" si="14"/>
        <v>108358</v>
      </c>
      <c r="U68" s="63">
        <f t="shared" si="14"/>
        <v>0</v>
      </c>
      <c r="V68" s="63">
        <f t="shared" si="14"/>
        <v>1268704</v>
      </c>
    </row>
    <row r="69" spans="1:22" ht="15">
      <c r="A69" s="7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51"/>
      <c r="Q69" s="64"/>
      <c r="R69" s="64"/>
      <c r="S69" s="64"/>
      <c r="T69" s="64"/>
      <c r="U69" s="64"/>
      <c r="V69" s="65"/>
    </row>
    <row r="70" spans="13:20" ht="15">
      <c r="M70" s="73" t="s">
        <v>196</v>
      </c>
      <c r="N70" s="32" t="s">
        <v>197</v>
      </c>
      <c r="O70" s="32" t="s">
        <v>164</v>
      </c>
      <c r="P70" s="32">
        <v>156541</v>
      </c>
      <c r="Q70" s="6"/>
      <c r="R70" s="6"/>
      <c r="S70" s="74"/>
      <c r="T70" s="74"/>
    </row>
    <row r="71" spans="13:18" ht="15">
      <c r="M71" s="6"/>
      <c r="N71" s="6"/>
      <c r="O71" s="32" t="s">
        <v>163</v>
      </c>
      <c r="P71" s="32">
        <v>1147420</v>
      </c>
      <c r="Q71" s="6"/>
      <c r="R71" s="6"/>
    </row>
    <row r="72" spans="13:18" ht="15">
      <c r="M72" s="6"/>
      <c r="N72" s="32" t="s">
        <v>198</v>
      </c>
      <c r="O72" s="32" t="s">
        <v>164</v>
      </c>
      <c r="P72" s="32">
        <f>P71+P70-P68</f>
        <v>35257</v>
      </c>
      <c r="Q72" s="6"/>
      <c r="R72" s="6"/>
    </row>
    <row r="73" spans="13:23" ht="15">
      <c r="M73" s="6"/>
      <c r="N73" s="6" t="s">
        <v>165</v>
      </c>
      <c r="O73" s="6" t="s">
        <v>164</v>
      </c>
      <c r="P73" s="6">
        <f>P70+P72-P69</f>
        <v>191798</v>
      </c>
      <c r="Q73" s="6"/>
      <c r="R73" s="6"/>
      <c r="W73" s="73"/>
    </row>
    <row r="77" ht="15">
      <c r="D77" t="s">
        <v>200</v>
      </c>
    </row>
  </sheetData>
  <sheetProtection/>
  <mergeCells count="5">
    <mergeCell ref="A4:B4"/>
    <mergeCell ref="Q6:U6"/>
    <mergeCell ref="E6:P6"/>
    <mergeCell ref="C4:D4"/>
    <mergeCell ref="F4:H4"/>
  </mergeCells>
  <printOptions/>
  <pageMargins left="0.984251968503937" right="0.984251968503937" top="0.984251968503937" bottom="0.984251968503937" header="0" footer="0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VVKAC</cp:lastModifiedBy>
  <cp:lastPrinted>2019-02-04T14:23:09Z</cp:lastPrinted>
  <dcterms:created xsi:type="dcterms:W3CDTF">2017-12-06T14:30:05Z</dcterms:created>
  <dcterms:modified xsi:type="dcterms:W3CDTF">2019-02-04T14:23:14Z</dcterms:modified>
  <cp:category/>
  <cp:version/>
  <cp:contentType/>
  <cp:contentStatus/>
</cp:coreProperties>
</file>